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52" windowHeight="8448" tabRatio="895" activeTab="0"/>
  </bookViews>
  <sheets>
    <sheet name="01.01.18" sheetId="1" r:id="rId1"/>
  </sheets>
  <definedNames>
    <definedName name="_xlnm.Print_Area" localSheetId="0">'01.01.18'!$A$1:$H$110</definedName>
  </definedNames>
  <calcPr fullCalcOnLoad="1" refMode="R1C1"/>
</workbook>
</file>

<file path=xl/sharedStrings.xml><?xml version="1.0" encoding="utf-8"?>
<sst xmlns="http://schemas.openxmlformats.org/spreadsheetml/2006/main" count="308" uniqueCount="169">
  <si>
    <t>КТКВ</t>
  </si>
  <si>
    <t xml:space="preserve">Начальник фінансового управління </t>
  </si>
  <si>
    <t>Л.В.Писаренко</t>
  </si>
  <si>
    <t>090412</t>
  </si>
  <si>
    <t>090802</t>
  </si>
  <si>
    <t>091102</t>
  </si>
  <si>
    <t>210110</t>
  </si>
  <si>
    <t>ВСЬОГО</t>
  </si>
  <si>
    <t>грн.</t>
  </si>
  <si>
    <t>130115</t>
  </si>
  <si>
    <t>250404</t>
  </si>
  <si>
    <t>180404</t>
  </si>
  <si>
    <t>ІНФОРМАЦІЯ</t>
  </si>
  <si>
    <t>091103</t>
  </si>
  <si>
    <t>091104</t>
  </si>
  <si>
    <t>091106</t>
  </si>
  <si>
    <t>091207</t>
  </si>
  <si>
    <t>100102</t>
  </si>
  <si>
    <t>110104</t>
  </si>
  <si>
    <t>100203</t>
  </si>
  <si>
    <t>070201</t>
  </si>
  <si>
    <t>150101</t>
  </si>
  <si>
    <t>№ п/п</t>
  </si>
  <si>
    <t>КВК</t>
  </si>
  <si>
    <t>Обсяг фінансування (затверджено  із змінами)</t>
  </si>
  <si>
    <t>03</t>
  </si>
  <si>
    <t>15</t>
  </si>
  <si>
    <t>40</t>
  </si>
  <si>
    <t>24</t>
  </si>
  <si>
    <t>120100</t>
  </si>
  <si>
    <t>080101</t>
  </si>
  <si>
    <t>080203</t>
  </si>
  <si>
    <t>240601</t>
  </si>
  <si>
    <t xml:space="preserve">КВК   </t>
  </si>
  <si>
    <t>Виконком</t>
  </si>
  <si>
    <t>Управління праці  та  соціального захисту населення</t>
  </si>
  <si>
    <t>Управління житлово-комунального господарства та будівництва</t>
  </si>
  <si>
    <t>081009</t>
  </si>
  <si>
    <t>про  обяг  фінансування  місцевих програм</t>
  </si>
  <si>
    <t>1.матеріальна допомога громадянам міста</t>
  </si>
  <si>
    <t>13</t>
  </si>
  <si>
    <t>Орган з питань фізичної культури та спорту</t>
  </si>
  <si>
    <t>100302</t>
  </si>
  <si>
    <t>150118</t>
  </si>
  <si>
    <t>160101</t>
  </si>
  <si>
    <t>10</t>
  </si>
  <si>
    <t>070401</t>
  </si>
  <si>
    <t>130203</t>
  </si>
  <si>
    <t>2.компенсаційні  виплати за пільговий  проїзд  окремих категорій громадян</t>
  </si>
  <si>
    <t>010116</t>
  </si>
  <si>
    <t>130102</t>
  </si>
  <si>
    <t>130106</t>
  </si>
  <si>
    <t>091209</t>
  </si>
  <si>
    <t>Управління освіти</t>
  </si>
  <si>
    <t>Міська цільова Програма Забезпечення медичним обладнанням (с.ф.)</t>
  </si>
  <si>
    <t>081002</t>
  </si>
  <si>
    <t>1. матеріальна допомога учасникам АТО та їх сім’ям</t>
  </si>
  <si>
    <t>2. забезпечення лікарськими препаратами у разі амбулаторного лікування учасників АТО</t>
  </si>
  <si>
    <t>3. пільгове зубопротезування учасників АТО</t>
  </si>
  <si>
    <t>Міська програма "Молодь Ніжина" на період до 2020 року (з.ф.)</t>
  </si>
  <si>
    <t>070101, 070201</t>
  </si>
  <si>
    <t>Міська цільова програма «Охорона довкілля та раціональне використання природних ресурсів м. Ніжина на період 2015-2017 рр.» (с.ф.)</t>
  </si>
  <si>
    <t>1. транспортні послуги по перевезенню мобілізованих</t>
  </si>
  <si>
    <t>Міська цільова програма  "Розвиток мережі громадських вбиралень міста на 2017рік"</t>
  </si>
  <si>
    <t xml:space="preserve">Відсоток виконання </t>
  </si>
  <si>
    <t>Управління  культури і туризму</t>
  </si>
  <si>
    <t>Міська Програма медичного забезпечення хворих у  разі амбулаторного  лікування на 2017 рік (з.ф.)</t>
  </si>
  <si>
    <t>Міська цільова соціальна програма протидії захворюванню на туберкульоз на 2017 рік (з.ф.)</t>
  </si>
  <si>
    <t>0312010</t>
  </si>
  <si>
    <t>Міська цільова Програма імунопрофілактики інфекційних захворювань за епідемічними показниками на 2017 р. (з.ф.)</t>
  </si>
  <si>
    <t>Міська цільова Програма енергозбереження та енергоефективності на 2016-2017 роки ( с.ф.)</t>
  </si>
  <si>
    <t>КПКВ</t>
  </si>
  <si>
    <r>
      <t xml:space="preserve">Міська  цільова Програма підтримки осіб, мобілізованих до лав збройних сил України та інших військових формувань України, учасників антитерористичної операції та членів їх сімей – мешканців міста Ніжина  на  </t>
    </r>
    <r>
      <rPr>
        <sz val="9"/>
        <color indexed="8"/>
        <rFont val="Times New Roman"/>
        <family val="1"/>
      </rPr>
      <t>2017 рік (</t>
    </r>
    <r>
      <rPr>
        <sz val="9"/>
        <color indexed="8"/>
        <rFont val="Times New Roman"/>
        <family val="1"/>
      </rPr>
      <t xml:space="preserve">з.ф.)
</t>
    </r>
  </si>
  <si>
    <t>Міська цільова соціальна програма  протидії ВІЛ-інфекції/СНІДу на 2017-2018 роки</t>
  </si>
  <si>
    <t xml:space="preserve">Міська Програма медичного забезпечення хворих у  разі амбулаторного  лікування на 2017 рік
</t>
  </si>
  <si>
    <t>0312180</t>
  </si>
  <si>
    <t>080800</t>
  </si>
  <si>
    <t>Міська цільова програма "Планові медичні огляди з метою ранньої діагностики захворювань, включаючи злоякісні новоутворення на 2017-2020 роки"(з.ф., с.ф.)</t>
  </si>
  <si>
    <t>0312220</t>
  </si>
  <si>
    <t>0312214</t>
  </si>
  <si>
    <t xml:space="preserve">Міська  цільова програма «Забезпечення централізованих заходів з лікування хворих на цукровий та нецукровий діабет »  (з.ф.)
</t>
  </si>
  <si>
    <t>0313400</t>
  </si>
  <si>
    <t>Міська  цільової програми «Турбота»,  всього (з.ф.)</t>
  </si>
  <si>
    <t>Програма підтримки багатодітних сімей на 2017-2021 роки.(з.ф.)</t>
  </si>
  <si>
    <t>Міська цільова Програма "Програма виплати компенсації громадянам за збудований водопровід на 2017 рік"</t>
  </si>
  <si>
    <t>Міська програма "Ніжин - дітям" на період до 2021року (з.ф.)</t>
  </si>
  <si>
    <t>0313112</t>
  </si>
  <si>
    <t>Програма соціальної  підтримки сім’ї, дітей та  молоді на 2017рік (з.ф.)</t>
  </si>
  <si>
    <t>0313132</t>
  </si>
  <si>
    <t>0313133</t>
  </si>
  <si>
    <t>0313141</t>
  </si>
  <si>
    <t>Міська програма «Забезпечення рівних прав та можливостей жінок і чоловіків м.Ніжина» на 2017-2021 роки (з.ф.)</t>
  </si>
  <si>
    <t>0313500</t>
  </si>
  <si>
    <t>Програма виплати стипендій обдарованій учнівській та студентській молоді міста на період до 2020 року (з.ф.)</t>
  </si>
  <si>
    <t>0316130</t>
  </si>
  <si>
    <t>Програма з управління  комунальним майном міста Ніжина на 2017 рік (з.ф.)</t>
  </si>
  <si>
    <t>0317310</t>
  </si>
  <si>
    <t>Міська програма реалізації повноважень міської ради у галузі земельних відносин на 2017 рік (з.ф,с.ф)</t>
  </si>
  <si>
    <t>0318600</t>
  </si>
  <si>
    <t>Програма юридичного обслуговування Ніжинської міської ради та виконавчого комітету Ніжинської міської ради на 2017 рік (з.ф.)</t>
  </si>
  <si>
    <t>Міська цільова програма з виконання власних повноважень Ніжинської міської ради (з.ф.)</t>
  </si>
  <si>
    <t>Міська   цільова  програма  висвітлення діяльності Ніжинської міської ради та її виконавчих органів, посадових осіб та депутатів у міській газеті "Вісті" у 2017  році</t>
  </si>
  <si>
    <t xml:space="preserve">Програма підтримки діяльності та розвитку органів самоорганізації населення міста Ніжина на 2017 рік  (з.ф.)                        
</t>
  </si>
  <si>
    <t>Програма розвитку інвестиційної діяльності в місті Ніжині на 2017-2019 роки</t>
  </si>
  <si>
    <t>Програма реалізації громадського бюджету(бюджету участі) міста Ніжина на 2017-2021 роки</t>
  </si>
  <si>
    <t>Міська програма допризовної підготовки, військово-патріотичного виховання молоді, призову громадян України на строкову військову службу та виконання заходів з мобілізації у 2017-2020 роках (з.ф., с.ф.)</t>
  </si>
  <si>
    <t>Програма енергозбереження та енергоефективності  у навчальних закладах Управління освіти Ніжинської міської ради Чернігівської області на  2017 рік (з.ф., с.ф.)</t>
  </si>
  <si>
    <t>1011010,  1011020</t>
  </si>
  <si>
    <t>Програма  «Соціальний  захист  учнів загальноосвітніх навчальних закладів   м. Ніжина  шляхом організації гарячого харчування (сніданків) у 2017 році» (з.ф.)</t>
  </si>
  <si>
    <t>Програма розвитку фізичної культури та спорту, фінансової підтримки кращих спортсменів та покращення матеріально-технічної спортивної бази міста на 2017 рік (з.ф.)</t>
  </si>
  <si>
    <t>Міська Програма розвитку Міського центру фізичного здоров’я «Спорт для всіх» Ніжинської міської ради на 2017 р.  (з.ф., с.ф.)</t>
  </si>
  <si>
    <t>Програма енергозбереження та енергоефективності Комунального закладу Міського центру фізичного здоров’я "Спорт для всіх" Ніжинської міської ради на 2017-2020 р. (з.ф.)</t>
  </si>
  <si>
    <t>Цільова Програма  розвитку Комплексної дитячо-юнацької спортивної школи Ніжинського  місцевого  осередку фізкультурно- спортивного товариства "Спартак" на 2017 рік (з.ф.)</t>
  </si>
  <si>
    <t>Міська програма громадських оплачуваних робіт на 2017 рік.</t>
  </si>
  <si>
    <t>Міська цільова програма з надання пільг на оплату житлово-комунальних  та інших  послуг на 2017 рік (з.ф.)</t>
  </si>
  <si>
    <t>Міська  цільова Програма підтримки діяльності Ніжинської міської організації ветеранів України  на 2017 рік (з.ф.)</t>
  </si>
  <si>
    <t>Програма юридичного обслуговування управління праці та соціального захисту населення Ніжинської міської ради Чернігівської області на 2017 рік (з.ф.)</t>
  </si>
  <si>
    <t>Програма розвитку туризму на 2017 -2021 рр.(з.ф.)</t>
  </si>
  <si>
    <t>Цільова програма проведення археологічних досліджень На території  міста Ніжин та його округи на 2017 – 2021 роки (з.ф.)</t>
  </si>
  <si>
    <t>Програма капітального ремонту житлового фонду м.Ніжин на 2017 рік (с.ф.)</t>
  </si>
  <si>
    <t>Міська цільова Програма "Сприяння створенню та забезпечення функціонування об’єднань співвласників багатоквартирних будинків у м. Ніжині на 2017 рік"(с.ф.)</t>
  </si>
  <si>
    <t>Міська цільова програма "Реконструкція та розвиток кладовищ міста на 2017 р." (з.ф.)</t>
  </si>
  <si>
    <t>Міська цільова Програма «Удосконалення системи поводження з твердими побутовими відходами м. Ніжина, розвитку та збереження зелених насаджень на 2017 рік" (з.ф.)</t>
  </si>
  <si>
    <t>Міська цільова Програма «Контролю за утриманням домашніх тварин та регулювання чисельності безпритульних тварин гуманними методами на  2017рік» (з.ф.)</t>
  </si>
  <si>
    <t xml:space="preserve">Міська цільова програма "Збереження та відновлення меморіальних пам’яток періоду Великої Вітчизняної війни 1941-1945 років у м. Ніжині на 2014-2019 роки" </t>
  </si>
  <si>
    <t>Міська програма "Розробка схем та проектних рішень масового застосування та детального планування на 2017рік"</t>
  </si>
  <si>
    <t>Міська цільова Програма «Забезпечення корегування Генерального плану забудови міста на 2017 р.» (с.ф.)</t>
  </si>
  <si>
    <t>Міська цільова програма розвитку цивільного захисту м.Ніжина на 2017 рік.</t>
  </si>
  <si>
    <t>Міська програма  з  охорони життя  людей  на  водних  об’єктах м. Ніжина  на  2017 рік (з.ф.)</t>
  </si>
  <si>
    <t>Міська цільова Програма  «Юридичного обслуговування управління житлово-комунального господарства та будівництва Ніжинської міської ради  на 2017рік.» (з.ф.)</t>
  </si>
  <si>
    <t>Міська цільова Програма "Розвитку та фінансової підтримки комунальних підприємств м.Ніжина на 2017рік. (з.ф., с.ф.)</t>
  </si>
  <si>
    <t>0317450</t>
  </si>
  <si>
    <t>Програма розвитку малого та середнього підприємництва у м.Ніжині на 2017-2020роки (з.ф.)</t>
  </si>
  <si>
    <t>0312050</t>
  </si>
  <si>
    <t>2.придбання макетів автоматів Калашнікова</t>
  </si>
  <si>
    <t xml:space="preserve">Програма забезпечення виконання заходів з підготовки, організації та проведення мобілізації людських і транспортних ресурсів та забезпечення проведення навчальних зборів роти охорони та загонів оборони на території міста Ніжина на 2017 рік </t>
  </si>
  <si>
    <t xml:space="preserve">Міська цільова Програма енергозбереження та енергоефективності на 2016-2020 роки (з.ф.)
 </t>
  </si>
  <si>
    <t>091206</t>
  </si>
  <si>
    <t>Програма з енергозбереження та енергоефективності у Центрі соціальної реабілітації дітей-інвалідів Ніжинської міської ради  (с.ф.)</t>
  </si>
  <si>
    <t>0317211</t>
  </si>
  <si>
    <t>Програма переходу на цифровий стандарт мовлення ДКП ТРК "Ніжинське телебачення" (КЕКВ-2610)</t>
  </si>
  <si>
    <t>0316324</t>
  </si>
  <si>
    <t>Міська Програма забезпечення пожежної безпеки м.Ніжина на 2017 рік (з.ф.,с.ф.)</t>
  </si>
  <si>
    <t>Міська цільова Програма «Реставрація пам’яток архітектури  м. Ніжина в 2017 р.» (с.ф.)</t>
  </si>
  <si>
    <t>1011020  1315061  2414060  2414070</t>
  </si>
  <si>
    <t>070201 130115     110201   110202</t>
  </si>
  <si>
    <t>Вик.А.М.Артеменко, Н.Ф. Шубіна  7-15-11</t>
  </si>
  <si>
    <t>Міська цільова Програма "Розвиток безпеки дорожнього руху в м. Ніжині на 2017 р."(з.,с.ф.)</t>
  </si>
  <si>
    <t>180409</t>
  </si>
  <si>
    <t xml:space="preserve">250404        </t>
  </si>
  <si>
    <t>Міська  цільова програма  фінансового забезпечення представницьких витрат та інших заходів, пов’язаних з діяльністю органів місцевого самоврядування на  2017 рік</t>
  </si>
  <si>
    <t>Назва програми, що  фінансується з місцевих бюджетів у 2017 році</t>
  </si>
  <si>
    <t>170102</t>
  </si>
  <si>
    <t>10,13,24</t>
  </si>
  <si>
    <t>Програма  розвитку культури, мистецтва і  охорони культурної спадщини  на  2017 рік (з.ф., с.ф.)</t>
  </si>
  <si>
    <t>Міська цільова Програма міжнародної літньої школи для студентів на 2017р.</t>
  </si>
  <si>
    <t>76</t>
  </si>
  <si>
    <t>250344</t>
  </si>
  <si>
    <t>Міська Комплексна програма профілактики правопорушень на період 2016-2018роки "Правопорядок"</t>
  </si>
  <si>
    <t xml:space="preserve">Програма забезпечення пожежної безпеки та запобіганнч і реагування  на  надзвичайні  ситуації </t>
  </si>
  <si>
    <t>Міська цільова Програма підтримки Ніжинського об’єднаного міського військового комісаріату на 2017р.</t>
  </si>
  <si>
    <t>Міська програма медичного забезпечення дітей у разі стаціонарного лікування на 2017 рік</t>
  </si>
  <si>
    <t>Програма енергозбереження та енергоефективності Комунального закладу Міського центру фізичного здоров’я "Спорт для всіх" Ніжинської міської ради на 2017-2020 р.</t>
  </si>
  <si>
    <t>2414060,    2414090, 2414100</t>
  </si>
  <si>
    <t>110201, 110204,  110205</t>
  </si>
  <si>
    <t xml:space="preserve">м. Ніжина за 12 місяців 2017 р.                         </t>
  </si>
  <si>
    <t>Касові видатки за 12місяців 2017 р.</t>
  </si>
  <si>
    <t>3.транспортні послуги по перевезенню мобілізованих</t>
  </si>
  <si>
    <t>МІСЬКА ПРОГРАМА забезпечення службовим житлом лікарів Ніжинської ЦМЛ ім. М. Галицького та Ніжинського міського ЦПМСД на 2017-2019 роки (с.ф.)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</si>
</sst>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_р_._-;\-* #,##0_р_._-;_-* &quot;-&quot;??_р_._-;_-@_-"/>
    <numFmt numFmtId="189" formatCode="_-* #,##0.0_р_._-;\-* #,##0.0_р_._-;_-* &quot;-&quot;??_р_._-;_-@_-"/>
    <numFmt numFmtId="190" formatCode="_-* #,##0.0_р_._-;\-* #,##0.0_р_._-;_-* &quot;-&quot;?_р_._-;_-@_-"/>
    <numFmt numFmtId="191" formatCode="#,##0.0"/>
    <numFmt numFmtId="192" formatCode="#,##0_ ;\-#,##0\ "/>
    <numFmt numFmtId="193" formatCode="#,##0.00_ ;\-#,##0.00\ "/>
    <numFmt numFmtId="194" formatCode="000000"/>
    <numFmt numFmtId="195" formatCode="_-* #,##0.00\ _г_р_н_._-;\-* #,##0.00\ _г_р_н_._-;_-* &quot;-&quot;??\ _г_р_н_._-;_-@_-"/>
    <numFmt numFmtId="196" formatCode="_-* #,##0.0\ _г_р_н_._-;\-* #,##0.0\ _г_р_н_._-;_-* &quot;-&quot;??\ _г_р_н_._-;_-@_-"/>
    <numFmt numFmtId="197" formatCode="#,##0.0_ ;\-#,##0.0\ "/>
    <numFmt numFmtId="198" formatCode="_-* #,##0.0\ _₽_-;\-* #,##0.0\ _₽_-;_-* &quot;-&quot;?\ _₽_-;_-@_-"/>
    <numFmt numFmtId="199" formatCode="_-* #,##0.000_р_._-;\-* #,##0.000_р_._-;_-* &quot;-&quot;??_р_._-;_-@_-"/>
    <numFmt numFmtId="200" formatCode="_-* #,##0.0000_р_._-;\-* #,##0.00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2" fillId="0" borderId="0">
      <alignment vertical="top"/>
      <protection/>
    </xf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49" fillId="0" borderId="10" xfId="55" applyNumberFormat="1" applyFont="1" applyFill="1" applyBorder="1" applyAlignment="1">
      <alignment horizontal="center" vertical="center" wrapText="1"/>
      <protection/>
    </xf>
    <xf numFmtId="0" fontId="50" fillId="0" borderId="0" xfId="0" applyFont="1" applyFill="1" applyAlignment="1">
      <alignment wrapText="1"/>
    </xf>
    <xf numFmtId="0" fontId="9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190" fontId="5" fillId="0" borderId="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91" fontId="8" fillId="0" borderId="10" xfId="48" applyNumberFormat="1" applyFont="1" applyFill="1" applyBorder="1" applyAlignment="1">
      <alignment horizontal="justify" vertical="center" wrapText="1"/>
      <protection/>
    </xf>
    <xf numFmtId="0" fontId="51" fillId="0" borderId="0" xfId="0" applyFont="1" applyFill="1" applyBorder="1" applyAlignment="1">
      <alignment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49" fontId="49" fillId="0" borderId="13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justify" vertical="center" wrapText="1"/>
      <protection/>
    </xf>
    <xf numFmtId="188" fontId="6" fillId="0" borderId="10" xfId="62" applyNumberFormat="1" applyFont="1" applyFill="1" applyBorder="1" applyAlignment="1">
      <alignment horizontal="center" vertical="center" wrapText="1"/>
    </xf>
    <xf numFmtId="0" fontId="9" fillId="0" borderId="10" xfId="53" applyFont="1" applyFill="1" applyBorder="1" applyAlignment="1">
      <alignment horizontal="justify" vertical="center" wrapText="1"/>
      <protection/>
    </xf>
    <xf numFmtId="0" fontId="8" fillId="0" borderId="10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0" xfId="53" applyFont="1" applyFill="1" applyBorder="1" applyAlignment="1">
      <alignment horizontal="left" vertical="center" wrapText="1"/>
      <protection/>
    </xf>
    <xf numFmtId="0" fontId="9" fillId="0" borderId="11" xfId="0" applyNumberFormat="1" applyFont="1" applyFill="1" applyBorder="1" applyAlignment="1" applyProtection="1">
      <alignment horizontal="left" vertical="center" wrapText="1"/>
      <protection/>
    </xf>
    <xf numFmtId="49" fontId="10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left" vertical="center" wrapText="1"/>
    </xf>
    <xf numFmtId="193" fontId="10" fillId="0" borderId="0" xfId="62" applyNumberFormat="1" applyFont="1" applyFill="1" applyBorder="1" applyAlignment="1">
      <alignment horizontal="right" vertical="center" wrapText="1"/>
    </xf>
    <xf numFmtId="188" fontId="11" fillId="0" borderId="0" xfId="62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2" fontId="10" fillId="0" borderId="0" xfId="0" applyNumberFormat="1" applyFont="1" applyFill="1" applyBorder="1" applyAlignment="1">
      <alignment horizontal="left" vertical="center"/>
    </xf>
    <xf numFmtId="193" fontId="10" fillId="0" borderId="0" xfId="62" applyNumberFormat="1" applyFont="1" applyFill="1" applyBorder="1" applyAlignment="1">
      <alignment horizontal="right" vertical="center"/>
    </xf>
    <xf numFmtId="2" fontId="10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188" fontId="5" fillId="0" borderId="10" xfId="62" applyNumberFormat="1" applyFont="1" applyFill="1" applyBorder="1" applyAlignment="1">
      <alignment horizontal="center" vertical="center" wrapText="1"/>
    </xf>
    <xf numFmtId="188" fontId="5" fillId="0" borderId="10" xfId="62" applyNumberFormat="1" applyFont="1" applyFill="1" applyBorder="1" applyAlignment="1">
      <alignment horizontal="right" vertical="center" wrapText="1"/>
    </xf>
    <xf numFmtId="188" fontId="5" fillId="0" borderId="10" xfId="62" applyNumberFormat="1" applyFont="1" applyFill="1" applyBorder="1" applyAlignment="1">
      <alignment vertical="center" wrapText="1"/>
    </xf>
    <xf numFmtId="188" fontId="5" fillId="0" borderId="10" xfId="62" applyNumberFormat="1" applyFont="1" applyFill="1" applyBorder="1" applyAlignment="1">
      <alignment horizontal="center" vertical="center"/>
    </xf>
    <xf numFmtId="188" fontId="5" fillId="0" borderId="10" xfId="62" applyNumberFormat="1" applyFont="1" applyFill="1" applyBorder="1" applyAlignment="1">
      <alignment horizontal="right" vertical="center"/>
    </xf>
    <xf numFmtId="188" fontId="49" fillId="0" borderId="10" xfId="62" applyNumberFormat="1" applyFont="1" applyFill="1" applyBorder="1" applyAlignment="1">
      <alignment horizontal="center" vertical="center" wrapText="1"/>
    </xf>
    <xf numFmtId="188" fontId="49" fillId="0" borderId="10" xfId="62" applyNumberFormat="1" applyFont="1" applyFill="1" applyBorder="1" applyAlignment="1">
      <alignment horizontal="right" vertical="center" wrapText="1"/>
    </xf>
    <xf numFmtId="188" fontId="10" fillId="0" borderId="10" xfId="62" applyNumberFormat="1" applyFont="1" applyFill="1" applyBorder="1" applyAlignment="1">
      <alignment horizontal="center" vertical="center" wrapText="1"/>
    </xf>
    <xf numFmtId="188" fontId="10" fillId="0" borderId="10" xfId="62" applyNumberFormat="1" applyFont="1" applyFill="1" applyBorder="1" applyAlignment="1">
      <alignment horizontal="right" vertical="center" wrapText="1"/>
    </xf>
    <xf numFmtId="49" fontId="5" fillId="0" borderId="11" xfId="0" applyNumberFormat="1" applyFont="1" applyFill="1" applyBorder="1" applyAlignment="1">
      <alignment vertical="center" wrapText="1"/>
    </xf>
    <xf numFmtId="188" fontId="10" fillId="0" borderId="10" xfId="62" applyNumberFormat="1" applyFont="1" applyFill="1" applyBorder="1" applyAlignment="1">
      <alignment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left" vertical="top" wrapText="1"/>
      <protection/>
    </xf>
    <xf numFmtId="0" fontId="9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13" xfId="0" applyNumberFormat="1" applyFont="1" applyFill="1" applyBorder="1" applyAlignment="1" applyProtection="1">
      <alignment horizontal="left" vertical="top" wrapText="1"/>
      <protection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50" fillId="0" borderId="11" xfId="0" applyFont="1" applyFill="1" applyBorder="1" applyAlignment="1">
      <alignment horizontal="left" vertical="top" wrapText="1"/>
    </xf>
    <xf numFmtId="0" fontId="50" fillId="0" borderId="12" xfId="0" applyFont="1" applyFill="1" applyBorder="1" applyAlignment="1">
      <alignment horizontal="left" vertical="top" wrapText="1"/>
    </xf>
    <xf numFmtId="0" fontId="50" fillId="0" borderId="13" xfId="0" applyFont="1" applyFill="1" applyBorder="1" applyAlignment="1">
      <alignment horizontal="left" vertical="top" wrapText="1"/>
    </xf>
    <xf numFmtId="191" fontId="8" fillId="0" borderId="11" xfId="48" applyNumberFormat="1" applyFont="1" applyFill="1" applyBorder="1" applyAlignment="1">
      <alignment horizontal="center" vertical="top" wrapText="1"/>
      <protection/>
    </xf>
    <xf numFmtId="191" fontId="8" fillId="0" borderId="12" xfId="48" applyNumberFormat="1" applyFont="1" applyFill="1" applyBorder="1" applyAlignment="1">
      <alignment horizontal="center" vertical="top" wrapText="1"/>
      <protection/>
    </xf>
    <xf numFmtId="191" fontId="8" fillId="0" borderId="13" xfId="48" applyNumberFormat="1" applyFont="1" applyFill="1" applyBorder="1" applyAlignment="1">
      <alignment horizontal="center" vertical="top" wrapText="1"/>
      <protection/>
    </xf>
    <xf numFmtId="0" fontId="8" fillId="0" borderId="11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tabSelected="1" view="pageBreakPreview" zoomScaleNormal="166" zoomScaleSheetLayoutView="100" zoomScalePageLayoutView="0" workbookViewId="0" topLeftCell="A95">
      <selection activeCell="A1" sqref="A1:IV16384"/>
    </sheetView>
  </sheetViews>
  <sheetFormatPr defaultColWidth="9.125" defaultRowHeight="12.75"/>
  <cols>
    <col min="1" max="1" width="4.625" style="1" customWidth="1"/>
    <col min="2" max="2" width="10.625" style="1" customWidth="1"/>
    <col min="3" max="3" width="5.875" style="2" customWidth="1"/>
    <col min="4" max="4" width="9.875" style="3" customWidth="1"/>
    <col min="5" max="5" width="39.375" style="27" customWidth="1"/>
    <col min="6" max="6" width="15.625" style="3" customWidth="1"/>
    <col min="7" max="7" width="15.625" style="1" customWidth="1"/>
    <col min="8" max="8" width="10.50390625" style="3" customWidth="1"/>
    <col min="9" max="16384" width="9.125" style="3" customWidth="1"/>
  </cols>
  <sheetData>
    <row r="1" spans="5:7" ht="16.5">
      <c r="E1" s="4" t="s">
        <v>12</v>
      </c>
      <c r="F1" s="4"/>
      <c r="G1" s="4"/>
    </row>
    <row r="2" spans="4:7" ht="36" customHeight="1">
      <c r="D2" s="5"/>
      <c r="E2" s="6" t="s">
        <v>38</v>
      </c>
      <c r="F2" s="6"/>
      <c r="G2" s="6"/>
    </row>
    <row r="3" spans="4:7" ht="18.75" customHeight="1">
      <c r="D3" s="7"/>
      <c r="E3" s="42" t="s">
        <v>165</v>
      </c>
      <c r="F3" s="42"/>
      <c r="G3" s="8" t="s">
        <v>8</v>
      </c>
    </row>
    <row r="4" spans="1:8" ht="54" customHeight="1">
      <c r="A4" s="9" t="s">
        <v>22</v>
      </c>
      <c r="B4" s="9" t="s">
        <v>71</v>
      </c>
      <c r="C4" s="10" t="s">
        <v>23</v>
      </c>
      <c r="D4" s="9" t="s">
        <v>0</v>
      </c>
      <c r="E4" s="9" t="s">
        <v>151</v>
      </c>
      <c r="F4" s="9" t="s">
        <v>24</v>
      </c>
      <c r="G4" s="9" t="s">
        <v>166</v>
      </c>
      <c r="H4" s="9" t="s">
        <v>64</v>
      </c>
    </row>
    <row r="5" spans="1:8" ht="24.75" customHeight="1">
      <c r="A5" s="17">
        <v>1</v>
      </c>
      <c r="B5" s="11" t="s">
        <v>68</v>
      </c>
      <c r="C5" s="11" t="s">
        <v>25</v>
      </c>
      <c r="D5" s="11" t="s">
        <v>30</v>
      </c>
      <c r="E5" s="38" t="s">
        <v>66</v>
      </c>
      <c r="F5" s="55">
        <v>393900</v>
      </c>
      <c r="G5" s="56">
        <v>393858.62</v>
      </c>
      <c r="H5" s="57">
        <f aca="true" t="shared" si="0" ref="H5:H77">G5/F5*100</f>
        <v>99.9894947956334</v>
      </c>
    </row>
    <row r="6" spans="1:8" ht="24.75" customHeight="1">
      <c r="A6" s="17">
        <v>2</v>
      </c>
      <c r="B6" s="11" t="s">
        <v>68</v>
      </c>
      <c r="C6" s="11" t="s">
        <v>25</v>
      </c>
      <c r="D6" s="11" t="s">
        <v>30</v>
      </c>
      <c r="E6" s="33" t="s">
        <v>67</v>
      </c>
      <c r="F6" s="58">
        <v>264970</v>
      </c>
      <c r="G6" s="56">
        <v>264952.64</v>
      </c>
      <c r="H6" s="57">
        <f>G6/F6*100</f>
        <v>99.99344831490357</v>
      </c>
    </row>
    <row r="7" spans="1:8" ht="36.75" customHeight="1">
      <c r="A7" s="17">
        <v>3</v>
      </c>
      <c r="B7" s="11" t="s">
        <v>68</v>
      </c>
      <c r="C7" s="11" t="s">
        <v>25</v>
      </c>
      <c r="D7" s="11" t="s">
        <v>30</v>
      </c>
      <c r="E7" s="33" t="s">
        <v>69</v>
      </c>
      <c r="F7" s="58">
        <v>114430</v>
      </c>
      <c r="G7" s="56">
        <v>114423.62</v>
      </c>
      <c r="H7" s="57">
        <f>G7/F7*100</f>
        <v>99.99442453901949</v>
      </c>
    </row>
    <row r="8" spans="1:8" ht="21.75" customHeight="1">
      <c r="A8" s="17">
        <v>4</v>
      </c>
      <c r="B8" s="11" t="s">
        <v>68</v>
      </c>
      <c r="C8" s="11" t="s">
        <v>25</v>
      </c>
      <c r="D8" s="11" t="s">
        <v>30</v>
      </c>
      <c r="E8" s="33" t="s">
        <v>54</v>
      </c>
      <c r="F8" s="58">
        <v>500000</v>
      </c>
      <c r="G8" s="59">
        <v>499500</v>
      </c>
      <c r="H8" s="57">
        <f t="shared" si="0"/>
        <v>99.9</v>
      </c>
    </row>
    <row r="9" spans="1:8" ht="21.75" customHeight="1">
      <c r="A9" s="17">
        <v>5</v>
      </c>
      <c r="B9" s="11" t="s">
        <v>68</v>
      </c>
      <c r="C9" s="11" t="s">
        <v>25</v>
      </c>
      <c r="D9" s="11" t="s">
        <v>30</v>
      </c>
      <c r="E9" s="33" t="s">
        <v>161</v>
      </c>
      <c r="F9" s="58">
        <v>194100</v>
      </c>
      <c r="G9" s="59">
        <v>194084.53</v>
      </c>
      <c r="H9" s="57">
        <f t="shared" si="0"/>
        <v>99.99202988150438</v>
      </c>
    </row>
    <row r="10" spans="1:8" ht="30" customHeight="1">
      <c r="A10" s="17">
        <v>6</v>
      </c>
      <c r="B10" s="11" t="s">
        <v>68</v>
      </c>
      <c r="C10" s="11" t="s">
        <v>25</v>
      </c>
      <c r="D10" s="11" t="s">
        <v>30</v>
      </c>
      <c r="E10" s="33" t="s">
        <v>70</v>
      </c>
      <c r="F10" s="58">
        <v>104806</v>
      </c>
      <c r="G10" s="56">
        <v>104805.12</v>
      </c>
      <c r="H10" s="57">
        <f t="shared" si="0"/>
        <v>99.99916035341488</v>
      </c>
    </row>
    <row r="11" spans="1:8" ht="12.75" customHeight="1">
      <c r="A11" s="75">
        <v>7</v>
      </c>
      <c r="B11" s="11"/>
      <c r="C11" s="11"/>
      <c r="D11" s="11"/>
      <c r="E11" s="98" t="s">
        <v>73</v>
      </c>
      <c r="F11" s="58">
        <f>F12+F13+F14</f>
        <v>44000</v>
      </c>
      <c r="G11" s="59">
        <f>G12+G13+G14</f>
        <v>43931.46</v>
      </c>
      <c r="H11" s="57">
        <f>G11/F11*100</f>
        <v>99.84422727272727</v>
      </c>
    </row>
    <row r="12" spans="1:8" ht="12.75" customHeight="1">
      <c r="A12" s="76"/>
      <c r="B12" s="11" t="s">
        <v>68</v>
      </c>
      <c r="C12" s="11" t="s">
        <v>25</v>
      </c>
      <c r="D12" s="11" t="s">
        <v>30</v>
      </c>
      <c r="E12" s="99"/>
      <c r="F12" s="58">
        <v>24000</v>
      </c>
      <c r="G12" s="56">
        <v>23993.41</v>
      </c>
      <c r="H12" s="57">
        <f>G12/F12*100</f>
        <v>99.97254166666667</v>
      </c>
    </row>
    <row r="13" spans="1:8" ht="12.75" customHeight="1">
      <c r="A13" s="76"/>
      <c r="B13" s="11" t="s">
        <v>75</v>
      </c>
      <c r="C13" s="11" t="s">
        <v>25</v>
      </c>
      <c r="D13" s="11" t="s">
        <v>76</v>
      </c>
      <c r="E13" s="99"/>
      <c r="F13" s="58">
        <v>10000</v>
      </c>
      <c r="G13" s="56">
        <v>9938.05</v>
      </c>
      <c r="H13" s="57">
        <f>G13/F13*100</f>
        <v>99.3805</v>
      </c>
    </row>
    <row r="14" spans="1:8" ht="12.75" customHeight="1">
      <c r="A14" s="77"/>
      <c r="B14" s="11" t="s">
        <v>133</v>
      </c>
      <c r="C14" s="11" t="s">
        <v>25</v>
      </c>
      <c r="D14" s="11" t="s">
        <v>31</v>
      </c>
      <c r="E14" s="100"/>
      <c r="F14" s="58">
        <v>10000</v>
      </c>
      <c r="G14" s="56">
        <v>10000</v>
      </c>
      <c r="H14" s="57">
        <f>G14/F14*100</f>
        <v>100</v>
      </c>
    </row>
    <row r="15" spans="1:8" ht="24" customHeight="1">
      <c r="A15" s="17">
        <v>8</v>
      </c>
      <c r="B15" s="11" t="s">
        <v>75</v>
      </c>
      <c r="C15" s="11" t="s">
        <v>25</v>
      </c>
      <c r="D15" s="11" t="s">
        <v>76</v>
      </c>
      <c r="E15" s="33" t="s">
        <v>74</v>
      </c>
      <c r="F15" s="58">
        <v>528900</v>
      </c>
      <c r="G15" s="56">
        <v>528893.96</v>
      </c>
      <c r="H15" s="57">
        <f t="shared" si="0"/>
        <v>99.99885800718472</v>
      </c>
    </row>
    <row r="16" spans="1:8" ht="38.25" customHeight="1">
      <c r="A16" s="17">
        <v>9</v>
      </c>
      <c r="B16" s="11" t="s">
        <v>75</v>
      </c>
      <c r="C16" s="11" t="s">
        <v>25</v>
      </c>
      <c r="D16" s="11" t="s">
        <v>76</v>
      </c>
      <c r="E16" s="33" t="s">
        <v>77</v>
      </c>
      <c r="F16" s="58">
        <f>85500+45000</f>
        <v>130500</v>
      </c>
      <c r="G16" s="56">
        <f>85203.15+45000</f>
        <v>130203.15</v>
      </c>
      <c r="H16" s="57">
        <f t="shared" si="0"/>
        <v>99.77252873563218</v>
      </c>
    </row>
    <row r="17" spans="1:8" ht="39" customHeight="1">
      <c r="A17" s="17">
        <v>10</v>
      </c>
      <c r="B17" s="11" t="s">
        <v>79</v>
      </c>
      <c r="C17" s="11" t="s">
        <v>25</v>
      </c>
      <c r="D17" s="11" t="s">
        <v>37</v>
      </c>
      <c r="E17" s="33" t="s">
        <v>80</v>
      </c>
      <c r="F17" s="58">
        <v>1485146</v>
      </c>
      <c r="G17" s="59">
        <v>1485135.51</v>
      </c>
      <c r="H17" s="57">
        <f>G17/F17*100</f>
        <v>99.99929367213728</v>
      </c>
    </row>
    <row r="18" spans="1:8" ht="12" customHeight="1">
      <c r="A18" s="75">
        <v>11</v>
      </c>
      <c r="B18" s="17"/>
      <c r="C18" s="23"/>
      <c r="D18" s="64"/>
      <c r="E18" s="12" t="s">
        <v>82</v>
      </c>
      <c r="F18" s="55">
        <f>F19+F21+F20</f>
        <v>3640203</v>
      </c>
      <c r="G18" s="55">
        <f>G19+G21+G20</f>
        <v>3640142.93</v>
      </c>
      <c r="H18" s="57">
        <f t="shared" si="0"/>
        <v>99.99834981730415</v>
      </c>
    </row>
    <row r="19" spans="1:8" ht="12" customHeight="1">
      <c r="A19" s="76"/>
      <c r="B19" s="32" t="s">
        <v>81</v>
      </c>
      <c r="C19" s="32" t="s">
        <v>25</v>
      </c>
      <c r="D19" s="32" t="s">
        <v>3</v>
      </c>
      <c r="E19" s="25" t="s">
        <v>39</v>
      </c>
      <c r="F19" s="62">
        <v>686600</v>
      </c>
      <c r="G19" s="63">
        <v>686600</v>
      </c>
      <c r="H19" s="65">
        <f t="shared" si="0"/>
        <v>100</v>
      </c>
    </row>
    <row r="20" spans="1:8" ht="12" customHeight="1">
      <c r="A20" s="76"/>
      <c r="B20" s="15">
        <v>1513400</v>
      </c>
      <c r="C20" s="23" t="s">
        <v>26</v>
      </c>
      <c r="D20" s="23" t="s">
        <v>3</v>
      </c>
      <c r="E20" s="101" t="s">
        <v>48</v>
      </c>
      <c r="F20" s="55">
        <v>2953603</v>
      </c>
      <c r="G20" s="56">
        <v>2953542.93</v>
      </c>
      <c r="H20" s="57">
        <f>G20/F20*100</f>
        <v>99.99796621279164</v>
      </c>
    </row>
    <row r="21" spans="1:8" ht="15" customHeight="1" hidden="1">
      <c r="A21" s="77"/>
      <c r="B21" s="31">
        <v>1513035</v>
      </c>
      <c r="C21" s="23" t="s">
        <v>26</v>
      </c>
      <c r="D21" s="23" t="s">
        <v>152</v>
      </c>
      <c r="E21" s="102"/>
      <c r="F21" s="55">
        <v>0</v>
      </c>
      <c r="G21" s="56">
        <v>0</v>
      </c>
      <c r="H21" s="57" t="e">
        <f t="shared" si="0"/>
        <v>#DIV/0!</v>
      </c>
    </row>
    <row r="22" spans="1:8" ht="60.75" customHeight="1">
      <c r="A22" s="75">
        <v>12</v>
      </c>
      <c r="B22" s="17"/>
      <c r="C22" s="29"/>
      <c r="D22" s="29"/>
      <c r="E22" s="30" t="s">
        <v>72</v>
      </c>
      <c r="F22" s="55">
        <f>F23+F24+F25</f>
        <v>275800</v>
      </c>
      <c r="G22" s="55">
        <f>G23+G24+G25</f>
        <v>275794</v>
      </c>
      <c r="H22" s="57">
        <f t="shared" si="0"/>
        <v>99.99782451051486</v>
      </c>
    </row>
    <row r="23" spans="1:8" ht="17.25" customHeight="1">
      <c r="A23" s="76"/>
      <c r="B23" s="11" t="s">
        <v>81</v>
      </c>
      <c r="C23" s="36" t="s">
        <v>25</v>
      </c>
      <c r="D23" s="36" t="s">
        <v>3</v>
      </c>
      <c r="E23" s="22" t="s">
        <v>56</v>
      </c>
      <c r="F23" s="60">
        <v>63000</v>
      </c>
      <c r="G23" s="61">
        <v>63000</v>
      </c>
      <c r="H23" s="57">
        <f t="shared" si="0"/>
        <v>100</v>
      </c>
    </row>
    <row r="24" spans="1:8" ht="24" customHeight="1">
      <c r="A24" s="76"/>
      <c r="B24" s="11" t="s">
        <v>68</v>
      </c>
      <c r="C24" s="36" t="s">
        <v>25</v>
      </c>
      <c r="D24" s="36" t="s">
        <v>30</v>
      </c>
      <c r="E24" s="22" t="s">
        <v>57</v>
      </c>
      <c r="F24" s="60">
        <v>192800</v>
      </c>
      <c r="G24" s="61">
        <v>192795</v>
      </c>
      <c r="H24" s="57">
        <f t="shared" si="0"/>
        <v>99.99740663900415</v>
      </c>
    </row>
    <row r="25" spans="1:8" ht="18" customHeight="1">
      <c r="A25" s="76"/>
      <c r="B25" s="13" t="s">
        <v>78</v>
      </c>
      <c r="C25" s="36" t="s">
        <v>25</v>
      </c>
      <c r="D25" s="37" t="s">
        <v>55</v>
      </c>
      <c r="E25" s="22" t="s">
        <v>58</v>
      </c>
      <c r="F25" s="60">
        <v>20000</v>
      </c>
      <c r="G25" s="61">
        <v>19999</v>
      </c>
      <c r="H25" s="57">
        <f>G25/F25*100</f>
        <v>99.995</v>
      </c>
    </row>
    <row r="26" spans="1:8" ht="27" customHeight="1">
      <c r="A26" s="15">
        <v>13</v>
      </c>
      <c r="B26" s="11" t="s">
        <v>81</v>
      </c>
      <c r="C26" s="23" t="s">
        <v>25</v>
      </c>
      <c r="D26" s="16" t="s">
        <v>3</v>
      </c>
      <c r="E26" s="12" t="s">
        <v>83</v>
      </c>
      <c r="F26" s="55">
        <v>60600</v>
      </c>
      <c r="G26" s="56">
        <v>60600</v>
      </c>
      <c r="H26" s="57">
        <f t="shared" si="0"/>
        <v>100</v>
      </c>
    </row>
    <row r="27" spans="1:8" ht="36" customHeight="1">
      <c r="A27" s="31">
        <v>14</v>
      </c>
      <c r="B27" s="11" t="s">
        <v>81</v>
      </c>
      <c r="C27" s="23" t="s">
        <v>25</v>
      </c>
      <c r="D27" s="16" t="s">
        <v>3</v>
      </c>
      <c r="E27" s="12" t="s">
        <v>84</v>
      </c>
      <c r="F27" s="55">
        <v>194531</v>
      </c>
      <c r="G27" s="56">
        <v>194530.32</v>
      </c>
      <c r="H27" s="57">
        <f t="shared" si="0"/>
        <v>99.99965044131784</v>
      </c>
    </row>
    <row r="28" spans="1:8" ht="24">
      <c r="A28" s="15">
        <v>15</v>
      </c>
      <c r="B28" s="11" t="s">
        <v>86</v>
      </c>
      <c r="C28" s="23" t="s">
        <v>25</v>
      </c>
      <c r="D28" s="23" t="s">
        <v>4</v>
      </c>
      <c r="E28" s="25" t="s">
        <v>85</v>
      </c>
      <c r="F28" s="55">
        <v>124359</v>
      </c>
      <c r="G28" s="56">
        <v>124355.97</v>
      </c>
      <c r="H28" s="57">
        <f t="shared" si="0"/>
        <v>99.99756350565701</v>
      </c>
    </row>
    <row r="29" spans="1:8" ht="26.25" customHeight="1">
      <c r="A29" s="31">
        <v>16</v>
      </c>
      <c r="B29" s="11" t="s">
        <v>88</v>
      </c>
      <c r="C29" s="23" t="s">
        <v>25</v>
      </c>
      <c r="D29" s="23" t="s">
        <v>5</v>
      </c>
      <c r="E29" s="25" t="s">
        <v>87</v>
      </c>
      <c r="F29" s="55">
        <v>35000</v>
      </c>
      <c r="G29" s="56">
        <v>35000</v>
      </c>
      <c r="H29" s="57">
        <f t="shared" si="0"/>
        <v>100</v>
      </c>
    </row>
    <row r="30" spans="1:8" ht="24">
      <c r="A30" s="15">
        <v>17</v>
      </c>
      <c r="B30" s="11" t="s">
        <v>90</v>
      </c>
      <c r="C30" s="23" t="s">
        <v>25</v>
      </c>
      <c r="D30" s="23" t="s">
        <v>13</v>
      </c>
      <c r="E30" s="25" t="s">
        <v>59</v>
      </c>
      <c r="F30" s="55">
        <v>35000</v>
      </c>
      <c r="G30" s="56">
        <v>35000</v>
      </c>
      <c r="H30" s="57">
        <f t="shared" si="0"/>
        <v>100</v>
      </c>
    </row>
    <row r="31" spans="1:8" ht="24">
      <c r="A31" s="31">
        <v>18</v>
      </c>
      <c r="B31" s="11" t="s">
        <v>90</v>
      </c>
      <c r="C31" s="23" t="s">
        <v>25</v>
      </c>
      <c r="D31" s="23" t="s">
        <v>13</v>
      </c>
      <c r="E31" s="25" t="s">
        <v>155</v>
      </c>
      <c r="F31" s="55">
        <v>50000</v>
      </c>
      <c r="G31" s="56">
        <v>50000</v>
      </c>
      <c r="H31" s="57">
        <f t="shared" si="0"/>
        <v>100</v>
      </c>
    </row>
    <row r="32" spans="1:8" ht="36">
      <c r="A32" s="31">
        <v>19</v>
      </c>
      <c r="B32" s="11" t="s">
        <v>89</v>
      </c>
      <c r="C32" s="23" t="s">
        <v>25</v>
      </c>
      <c r="D32" s="23" t="s">
        <v>14</v>
      </c>
      <c r="E32" s="33" t="s">
        <v>91</v>
      </c>
      <c r="F32" s="55">
        <v>3000</v>
      </c>
      <c r="G32" s="56">
        <v>3000</v>
      </c>
      <c r="H32" s="57">
        <f t="shared" si="0"/>
        <v>100</v>
      </c>
    </row>
    <row r="33" spans="1:8" ht="36">
      <c r="A33" s="15">
        <v>20</v>
      </c>
      <c r="B33" s="23" t="s">
        <v>92</v>
      </c>
      <c r="C33" s="23" t="s">
        <v>25</v>
      </c>
      <c r="D33" s="23" t="s">
        <v>15</v>
      </c>
      <c r="E33" s="25" t="s">
        <v>93</v>
      </c>
      <c r="F33" s="55">
        <v>45600</v>
      </c>
      <c r="G33" s="56">
        <v>45600</v>
      </c>
      <c r="H33" s="57">
        <f t="shared" si="0"/>
        <v>100</v>
      </c>
    </row>
    <row r="34" spans="1:8" ht="24">
      <c r="A34" s="31">
        <v>21</v>
      </c>
      <c r="B34" s="23" t="s">
        <v>94</v>
      </c>
      <c r="C34" s="11" t="s">
        <v>25</v>
      </c>
      <c r="D34" s="11" t="s">
        <v>42</v>
      </c>
      <c r="E34" s="25" t="s">
        <v>95</v>
      </c>
      <c r="F34" s="55">
        <v>80000</v>
      </c>
      <c r="G34" s="56">
        <v>78232.42</v>
      </c>
      <c r="H34" s="57">
        <f t="shared" si="0"/>
        <v>97.79052499999999</v>
      </c>
    </row>
    <row r="35" spans="1:8" ht="48">
      <c r="A35" s="31">
        <v>22</v>
      </c>
      <c r="B35" s="23" t="s">
        <v>141</v>
      </c>
      <c r="C35" s="11" t="s">
        <v>25</v>
      </c>
      <c r="D35" s="11" t="s">
        <v>43</v>
      </c>
      <c r="E35" s="25" t="s">
        <v>168</v>
      </c>
      <c r="F35" s="55">
        <v>303300</v>
      </c>
      <c r="G35" s="56">
        <v>303300</v>
      </c>
      <c r="H35" s="57">
        <f t="shared" si="0"/>
        <v>100</v>
      </c>
    </row>
    <row r="36" spans="1:8" ht="24">
      <c r="A36" s="31">
        <v>23</v>
      </c>
      <c r="B36" s="23" t="s">
        <v>139</v>
      </c>
      <c r="C36" s="11" t="s">
        <v>25</v>
      </c>
      <c r="D36" s="11" t="s">
        <v>29</v>
      </c>
      <c r="E36" s="25" t="s">
        <v>140</v>
      </c>
      <c r="F36" s="55">
        <v>50000</v>
      </c>
      <c r="G36" s="56">
        <v>50000</v>
      </c>
      <c r="H36" s="57">
        <f t="shared" si="0"/>
        <v>100</v>
      </c>
    </row>
    <row r="37" spans="1:8" ht="24">
      <c r="A37" s="15">
        <v>24</v>
      </c>
      <c r="B37" s="23" t="s">
        <v>96</v>
      </c>
      <c r="C37" s="11" t="s">
        <v>25</v>
      </c>
      <c r="D37" s="11" t="s">
        <v>44</v>
      </c>
      <c r="E37" s="25" t="s">
        <v>97</v>
      </c>
      <c r="F37" s="55">
        <f>4026+352444-34000</f>
        <v>322470</v>
      </c>
      <c r="G37" s="56">
        <f>4023.79+32553+100000</f>
        <v>136576.79</v>
      </c>
      <c r="H37" s="57">
        <f t="shared" si="0"/>
        <v>42.35333209290787</v>
      </c>
    </row>
    <row r="38" spans="1:8" ht="24">
      <c r="A38" s="15">
        <v>25</v>
      </c>
      <c r="B38" s="23" t="s">
        <v>131</v>
      </c>
      <c r="C38" s="11" t="s">
        <v>25</v>
      </c>
      <c r="D38" s="11" t="s">
        <v>11</v>
      </c>
      <c r="E38" s="25" t="s">
        <v>132</v>
      </c>
      <c r="F38" s="55">
        <v>2233</v>
      </c>
      <c r="G38" s="56">
        <v>2232.9</v>
      </c>
      <c r="H38" s="57">
        <f t="shared" si="0"/>
        <v>99.99552171965965</v>
      </c>
    </row>
    <row r="39" spans="1:8" ht="48">
      <c r="A39" s="15">
        <v>26</v>
      </c>
      <c r="B39" s="23" t="s">
        <v>98</v>
      </c>
      <c r="C39" s="11" t="s">
        <v>25</v>
      </c>
      <c r="D39" s="11" t="s">
        <v>10</v>
      </c>
      <c r="E39" s="25" t="s">
        <v>150</v>
      </c>
      <c r="F39" s="55">
        <v>34160</v>
      </c>
      <c r="G39" s="56">
        <v>34097.5</v>
      </c>
      <c r="H39" s="57">
        <f>G39/F39*100</f>
        <v>99.817037470726</v>
      </c>
    </row>
    <row r="40" spans="1:8" ht="36">
      <c r="A40" s="31">
        <v>27</v>
      </c>
      <c r="B40" s="23" t="s">
        <v>98</v>
      </c>
      <c r="C40" s="11" t="s">
        <v>25</v>
      </c>
      <c r="D40" s="11" t="s">
        <v>10</v>
      </c>
      <c r="E40" s="25" t="s">
        <v>99</v>
      </c>
      <c r="F40" s="55">
        <v>42500</v>
      </c>
      <c r="G40" s="56">
        <v>42477.89</v>
      </c>
      <c r="H40" s="57">
        <f t="shared" si="0"/>
        <v>99.94797647058823</v>
      </c>
    </row>
    <row r="41" spans="1:8" ht="23.25" customHeight="1">
      <c r="A41" s="15">
        <v>28</v>
      </c>
      <c r="B41" s="23" t="s">
        <v>98</v>
      </c>
      <c r="C41" s="11" t="s">
        <v>25</v>
      </c>
      <c r="D41" s="11" t="s">
        <v>10</v>
      </c>
      <c r="E41" s="25" t="s">
        <v>100</v>
      </c>
      <c r="F41" s="55">
        <v>70539</v>
      </c>
      <c r="G41" s="56">
        <v>68572.13</v>
      </c>
      <c r="H41" s="57">
        <f t="shared" si="0"/>
        <v>97.21165596336779</v>
      </c>
    </row>
    <row r="42" spans="1:8" ht="47.25" customHeight="1">
      <c r="A42" s="31">
        <v>29</v>
      </c>
      <c r="B42" s="23" t="s">
        <v>98</v>
      </c>
      <c r="C42" s="11" t="s">
        <v>25</v>
      </c>
      <c r="D42" s="11" t="s">
        <v>10</v>
      </c>
      <c r="E42" s="25" t="s">
        <v>101</v>
      </c>
      <c r="F42" s="55">
        <v>819</v>
      </c>
      <c r="G42" s="56">
        <v>818.24</v>
      </c>
      <c r="H42" s="57">
        <f t="shared" si="0"/>
        <v>99.90720390720391</v>
      </c>
    </row>
    <row r="43" spans="1:8" ht="34.5" customHeight="1">
      <c r="A43" s="15">
        <v>30</v>
      </c>
      <c r="B43" s="23" t="s">
        <v>98</v>
      </c>
      <c r="C43" s="11" t="s">
        <v>25</v>
      </c>
      <c r="D43" s="11" t="s">
        <v>10</v>
      </c>
      <c r="E43" s="25" t="s">
        <v>102</v>
      </c>
      <c r="F43" s="55">
        <v>15405</v>
      </c>
      <c r="G43" s="56">
        <v>15405</v>
      </c>
      <c r="H43" s="57">
        <f t="shared" si="0"/>
        <v>100</v>
      </c>
    </row>
    <row r="44" spans="1:8" ht="27" customHeight="1">
      <c r="A44" s="31">
        <v>31</v>
      </c>
      <c r="B44" s="23" t="s">
        <v>98</v>
      </c>
      <c r="C44" s="11" t="s">
        <v>25</v>
      </c>
      <c r="D44" s="11" t="s">
        <v>10</v>
      </c>
      <c r="E44" s="25" t="s">
        <v>103</v>
      </c>
      <c r="F44" s="55">
        <v>7120</v>
      </c>
      <c r="G44" s="56">
        <v>6955.13</v>
      </c>
      <c r="H44" s="57">
        <f>G44/F44*100</f>
        <v>97.68441011235956</v>
      </c>
    </row>
    <row r="45" spans="1:8" ht="27" customHeight="1">
      <c r="A45" s="15">
        <v>32</v>
      </c>
      <c r="B45" s="23" t="s">
        <v>98</v>
      </c>
      <c r="C45" s="11" t="s">
        <v>25</v>
      </c>
      <c r="D45" s="11" t="s">
        <v>10</v>
      </c>
      <c r="E45" s="25" t="s">
        <v>104</v>
      </c>
      <c r="F45" s="55">
        <v>7405</v>
      </c>
      <c r="G45" s="56">
        <v>7404.2</v>
      </c>
      <c r="H45" s="57">
        <f t="shared" si="0"/>
        <v>99.98919648885888</v>
      </c>
    </row>
    <row r="46" spans="1:8" ht="49.5" customHeight="1">
      <c r="A46" s="75">
        <v>33</v>
      </c>
      <c r="B46" s="17"/>
      <c r="C46" s="29"/>
      <c r="D46" s="29"/>
      <c r="E46" s="25" t="s">
        <v>105</v>
      </c>
      <c r="F46" s="55">
        <f>F47+F48+F49</f>
        <v>145300</v>
      </c>
      <c r="G46" s="55">
        <f>G47+G48+G49</f>
        <v>145281.94</v>
      </c>
      <c r="H46" s="57">
        <f t="shared" si="0"/>
        <v>99.98757054370269</v>
      </c>
    </row>
    <row r="47" spans="1:8" ht="12.75" customHeight="1">
      <c r="A47" s="76"/>
      <c r="B47" s="23" t="s">
        <v>98</v>
      </c>
      <c r="C47" s="11" t="s">
        <v>25</v>
      </c>
      <c r="D47" s="11" t="s">
        <v>10</v>
      </c>
      <c r="E47" s="25" t="s">
        <v>62</v>
      </c>
      <c r="F47" s="55">
        <v>114800</v>
      </c>
      <c r="G47" s="56">
        <v>114781.94</v>
      </c>
      <c r="H47" s="57">
        <f t="shared" si="0"/>
        <v>99.98426829268293</v>
      </c>
    </row>
    <row r="48" spans="1:8" ht="12.75" customHeight="1">
      <c r="A48" s="77"/>
      <c r="B48" s="14">
        <v>1011020</v>
      </c>
      <c r="C48" s="11" t="s">
        <v>45</v>
      </c>
      <c r="D48" s="11" t="s">
        <v>20</v>
      </c>
      <c r="E48" s="25" t="s">
        <v>134</v>
      </c>
      <c r="F48" s="55">
        <v>9500</v>
      </c>
      <c r="G48" s="56">
        <v>9500</v>
      </c>
      <c r="H48" s="57">
        <f t="shared" si="0"/>
        <v>100</v>
      </c>
    </row>
    <row r="49" spans="1:8" ht="12.75" customHeight="1">
      <c r="A49" s="31">
        <v>34</v>
      </c>
      <c r="B49" s="14">
        <v>1011090</v>
      </c>
      <c r="C49" s="11" t="s">
        <v>45</v>
      </c>
      <c r="D49" s="11" t="s">
        <v>46</v>
      </c>
      <c r="E49" s="25" t="s">
        <v>167</v>
      </c>
      <c r="F49" s="55">
        <v>21000</v>
      </c>
      <c r="G49" s="56">
        <v>21000</v>
      </c>
      <c r="H49" s="57">
        <f t="shared" si="0"/>
        <v>100</v>
      </c>
    </row>
    <row r="50" spans="1:8" ht="54.75" customHeight="1">
      <c r="A50" s="31">
        <v>35</v>
      </c>
      <c r="B50" s="15" t="s">
        <v>144</v>
      </c>
      <c r="C50" s="11" t="s">
        <v>153</v>
      </c>
      <c r="D50" s="11" t="s">
        <v>145</v>
      </c>
      <c r="E50" s="25" t="s">
        <v>142</v>
      </c>
      <c r="F50" s="62">
        <f>80000+4628+12269+3000</f>
        <v>99897</v>
      </c>
      <c r="G50" s="63">
        <f>80000+4628+12269+2998</f>
        <v>99895</v>
      </c>
      <c r="H50" s="57">
        <f>G50/F50*100</f>
        <v>99.99799793787602</v>
      </c>
    </row>
    <row r="51" spans="1:8" ht="51" customHeight="1">
      <c r="A51" s="31">
        <v>36</v>
      </c>
      <c r="B51" s="15" t="s">
        <v>107</v>
      </c>
      <c r="C51" s="11" t="s">
        <v>45</v>
      </c>
      <c r="D51" s="11" t="s">
        <v>60</v>
      </c>
      <c r="E51" s="25" t="s">
        <v>106</v>
      </c>
      <c r="F51" s="62">
        <f>471900+559100</f>
        <v>1031000</v>
      </c>
      <c r="G51" s="63">
        <f>471894.5+559081.3</f>
        <v>1030975.8</v>
      </c>
      <c r="H51" s="57">
        <f t="shared" si="0"/>
        <v>99.9976527643065</v>
      </c>
    </row>
    <row r="52" spans="1:8" ht="51" customHeight="1">
      <c r="A52" s="15">
        <v>37</v>
      </c>
      <c r="B52" s="17">
        <v>1011020</v>
      </c>
      <c r="C52" s="11" t="s">
        <v>45</v>
      </c>
      <c r="D52" s="11" t="s">
        <v>20</v>
      </c>
      <c r="E52" s="25" t="s">
        <v>108</v>
      </c>
      <c r="F52" s="60">
        <v>6215070</v>
      </c>
      <c r="G52" s="63">
        <v>6214969.45</v>
      </c>
      <c r="H52" s="57">
        <f t="shared" si="0"/>
        <v>99.99838215820577</v>
      </c>
    </row>
    <row r="53" spans="1:8" ht="54" customHeight="1">
      <c r="A53" s="75">
        <v>38</v>
      </c>
      <c r="B53" s="17"/>
      <c r="C53" s="87" t="s">
        <v>40</v>
      </c>
      <c r="D53" s="11"/>
      <c r="E53" s="25" t="s">
        <v>109</v>
      </c>
      <c r="F53" s="55">
        <f>F54+F55</f>
        <v>555330</v>
      </c>
      <c r="G53" s="56">
        <f>G54+G55</f>
        <v>555314</v>
      </c>
      <c r="H53" s="57">
        <f t="shared" si="0"/>
        <v>99.99711883024509</v>
      </c>
    </row>
    <row r="54" spans="1:8" ht="16.5" customHeight="1">
      <c r="A54" s="76"/>
      <c r="B54" s="15">
        <v>1315011</v>
      </c>
      <c r="C54" s="88"/>
      <c r="D54" s="11" t="s">
        <v>50</v>
      </c>
      <c r="E54" s="90"/>
      <c r="F54" s="55">
        <v>474080</v>
      </c>
      <c r="G54" s="56">
        <v>474071</v>
      </c>
      <c r="H54" s="57">
        <f t="shared" si="0"/>
        <v>99.99810158623018</v>
      </c>
    </row>
    <row r="55" spans="1:8" ht="15.75" customHeight="1">
      <c r="A55" s="77"/>
      <c r="B55" s="15">
        <v>1315012</v>
      </c>
      <c r="C55" s="89"/>
      <c r="D55" s="11" t="s">
        <v>51</v>
      </c>
      <c r="E55" s="91"/>
      <c r="F55" s="55">
        <v>81250</v>
      </c>
      <c r="G55" s="56">
        <v>81243</v>
      </c>
      <c r="H55" s="57">
        <f t="shared" si="0"/>
        <v>99.99138461538462</v>
      </c>
    </row>
    <row r="56" spans="1:8" ht="36.75" customHeight="1">
      <c r="A56" s="75">
        <v>39</v>
      </c>
      <c r="B56" s="17"/>
      <c r="C56" s="13"/>
      <c r="D56" s="11" t="s">
        <v>9</v>
      </c>
      <c r="E56" s="92" t="s">
        <v>110</v>
      </c>
      <c r="F56" s="55">
        <f>F57+F58</f>
        <v>219620</v>
      </c>
      <c r="G56" s="56">
        <f>G57+G58</f>
        <v>219620</v>
      </c>
      <c r="H56" s="57">
        <f t="shared" si="0"/>
        <v>100</v>
      </c>
    </row>
    <row r="57" spans="1:8" ht="18" customHeight="1">
      <c r="A57" s="76"/>
      <c r="B57" s="17">
        <v>1315061</v>
      </c>
      <c r="C57" s="23" t="s">
        <v>40</v>
      </c>
      <c r="D57" s="11" t="s">
        <v>9</v>
      </c>
      <c r="E57" s="93"/>
      <c r="F57" s="55">
        <v>169620</v>
      </c>
      <c r="G57" s="56">
        <v>169620</v>
      </c>
      <c r="H57" s="57">
        <f t="shared" si="0"/>
        <v>100</v>
      </c>
    </row>
    <row r="58" spans="1:8" ht="17.25" customHeight="1">
      <c r="A58" s="77"/>
      <c r="B58" s="17">
        <v>4016310</v>
      </c>
      <c r="C58" s="23" t="s">
        <v>27</v>
      </c>
      <c r="D58" s="11" t="s">
        <v>21</v>
      </c>
      <c r="E58" s="94"/>
      <c r="F58" s="55">
        <v>50000</v>
      </c>
      <c r="G58" s="56">
        <v>50000</v>
      </c>
      <c r="H58" s="57">
        <f t="shared" si="0"/>
        <v>100</v>
      </c>
    </row>
    <row r="59" spans="1:8" ht="49.5" customHeight="1" hidden="1">
      <c r="A59" s="31">
        <v>37</v>
      </c>
      <c r="B59" s="17">
        <v>1315061</v>
      </c>
      <c r="C59" s="13" t="s">
        <v>40</v>
      </c>
      <c r="D59" s="11" t="s">
        <v>9</v>
      </c>
      <c r="E59" s="43" t="s">
        <v>111</v>
      </c>
      <c r="F59" s="55"/>
      <c r="G59" s="56">
        <v>0</v>
      </c>
      <c r="H59" s="57" t="e">
        <f t="shared" si="0"/>
        <v>#DIV/0!</v>
      </c>
    </row>
    <row r="60" spans="1:8" ht="49.5" customHeight="1">
      <c r="A60" s="31">
        <v>40</v>
      </c>
      <c r="B60" s="17">
        <v>1315061</v>
      </c>
      <c r="C60" s="13" t="s">
        <v>40</v>
      </c>
      <c r="D60" s="11" t="s">
        <v>9</v>
      </c>
      <c r="E60" s="43" t="s">
        <v>162</v>
      </c>
      <c r="F60" s="55">
        <v>85394</v>
      </c>
      <c r="G60" s="56">
        <v>85394</v>
      </c>
      <c r="H60" s="57">
        <f t="shared" si="0"/>
        <v>100</v>
      </c>
    </row>
    <row r="61" spans="1:8" ht="48" customHeight="1">
      <c r="A61" s="15">
        <v>41</v>
      </c>
      <c r="B61" s="17">
        <v>1315032</v>
      </c>
      <c r="C61" s="11" t="s">
        <v>40</v>
      </c>
      <c r="D61" s="11" t="s">
        <v>47</v>
      </c>
      <c r="E61" s="25" t="s">
        <v>112</v>
      </c>
      <c r="F61" s="55">
        <v>712900</v>
      </c>
      <c r="G61" s="56">
        <v>712830</v>
      </c>
      <c r="H61" s="57">
        <f t="shared" si="0"/>
        <v>99.99018095104503</v>
      </c>
    </row>
    <row r="62" spans="1:8" s="34" customFormat="1" ht="18" customHeight="1">
      <c r="A62" s="84">
        <v>42</v>
      </c>
      <c r="B62" s="66"/>
      <c r="C62" s="35"/>
      <c r="D62" s="35"/>
      <c r="E62" s="95" t="s">
        <v>113</v>
      </c>
      <c r="F62" s="60">
        <f>F63+F64</f>
        <v>180000</v>
      </c>
      <c r="G62" s="60">
        <f>G63+G64</f>
        <v>157349.4</v>
      </c>
      <c r="H62" s="57">
        <f t="shared" si="0"/>
        <v>87.41633333333333</v>
      </c>
    </row>
    <row r="63" spans="1:8" s="34" customFormat="1" ht="18" customHeight="1">
      <c r="A63" s="85"/>
      <c r="B63" s="66">
        <v>1510180</v>
      </c>
      <c r="C63" s="35" t="s">
        <v>26</v>
      </c>
      <c r="D63" s="35" t="s">
        <v>49</v>
      </c>
      <c r="E63" s="96"/>
      <c r="F63" s="60">
        <v>60000</v>
      </c>
      <c r="G63" s="63">
        <v>59478.97</v>
      </c>
      <c r="H63" s="57">
        <f t="shared" si="0"/>
        <v>99.13161666666667</v>
      </c>
    </row>
    <row r="64" spans="1:8" s="34" customFormat="1" ht="18" customHeight="1">
      <c r="A64" s="86"/>
      <c r="B64" s="66">
        <v>4016060</v>
      </c>
      <c r="C64" s="35" t="s">
        <v>27</v>
      </c>
      <c r="D64" s="35" t="s">
        <v>19</v>
      </c>
      <c r="E64" s="97"/>
      <c r="F64" s="60">
        <v>120000</v>
      </c>
      <c r="G64" s="63">
        <v>97870.43</v>
      </c>
      <c r="H64" s="57">
        <f t="shared" si="0"/>
        <v>81.55869166666666</v>
      </c>
    </row>
    <row r="65" spans="1:8" ht="35.25" customHeight="1">
      <c r="A65" s="15">
        <v>43</v>
      </c>
      <c r="B65" s="17">
        <v>1513105</v>
      </c>
      <c r="C65" s="11" t="s">
        <v>26</v>
      </c>
      <c r="D65" s="11" t="s">
        <v>137</v>
      </c>
      <c r="E65" s="12" t="s">
        <v>138</v>
      </c>
      <c r="F65" s="55">
        <v>49227</v>
      </c>
      <c r="G65" s="56">
        <v>49227</v>
      </c>
      <c r="H65" s="57">
        <f>G65/F65*100</f>
        <v>100</v>
      </c>
    </row>
    <row r="66" spans="1:8" ht="35.25" customHeight="1">
      <c r="A66" s="15">
        <v>44</v>
      </c>
      <c r="B66" s="17">
        <v>1513190</v>
      </c>
      <c r="C66" s="11" t="s">
        <v>26</v>
      </c>
      <c r="D66" s="11" t="s">
        <v>16</v>
      </c>
      <c r="E66" s="12" t="s">
        <v>114</v>
      </c>
      <c r="F66" s="55">
        <v>200000</v>
      </c>
      <c r="G66" s="56">
        <v>150107.35</v>
      </c>
      <c r="H66" s="57">
        <f t="shared" si="0"/>
        <v>75.053675</v>
      </c>
    </row>
    <row r="67" spans="1:8" s="34" customFormat="1" ht="36.75" customHeight="1">
      <c r="A67" s="15">
        <v>45</v>
      </c>
      <c r="B67" s="66">
        <v>1513202</v>
      </c>
      <c r="C67" s="35" t="s">
        <v>26</v>
      </c>
      <c r="D67" s="35" t="s">
        <v>52</v>
      </c>
      <c r="E67" s="24" t="s">
        <v>115</v>
      </c>
      <c r="F67" s="60">
        <v>97844</v>
      </c>
      <c r="G67" s="61">
        <v>97843.79</v>
      </c>
      <c r="H67" s="57">
        <f t="shared" si="0"/>
        <v>99.999785372634</v>
      </c>
    </row>
    <row r="68" spans="1:8" s="34" customFormat="1" ht="40.5" customHeight="1">
      <c r="A68" s="15">
        <v>46</v>
      </c>
      <c r="B68" s="66">
        <v>1518600</v>
      </c>
      <c r="C68" s="35" t="s">
        <v>26</v>
      </c>
      <c r="D68" s="35" t="s">
        <v>10</v>
      </c>
      <c r="E68" s="24" t="s">
        <v>116</v>
      </c>
      <c r="F68" s="60">
        <v>8879</v>
      </c>
      <c r="G68" s="61">
        <v>8878.43</v>
      </c>
      <c r="H68" s="57">
        <f t="shared" si="0"/>
        <v>99.99358035814845</v>
      </c>
    </row>
    <row r="69" spans="1:8" ht="25.5" customHeight="1">
      <c r="A69" s="15">
        <v>47</v>
      </c>
      <c r="B69" s="17">
        <v>2414040</v>
      </c>
      <c r="C69" s="11" t="s">
        <v>28</v>
      </c>
      <c r="D69" s="11" t="s">
        <v>18</v>
      </c>
      <c r="E69" s="12" t="s">
        <v>154</v>
      </c>
      <c r="F69" s="55">
        <f>395000+60000</f>
        <v>455000</v>
      </c>
      <c r="G69" s="56">
        <f>394130+60000</f>
        <v>454130</v>
      </c>
      <c r="H69" s="57">
        <f t="shared" si="0"/>
        <v>99.8087912087912</v>
      </c>
    </row>
    <row r="70" spans="1:8" ht="12" customHeight="1">
      <c r="A70" s="15">
        <v>48</v>
      </c>
      <c r="B70" s="17">
        <v>2414040</v>
      </c>
      <c r="C70" s="11" t="s">
        <v>28</v>
      </c>
      <c r="D70" s="11" t="s">
        <v>18</v>
      </c>
      <c r="E70" s="12" t="s">
        <v>117</v>
      </c>
      <c r="F70" s="55">
        <v>50000</v>
      </c>
      <c r="G70" s="56">
        <v>50000</v>
      </c>
      <c r="H70" s="57">
        <f>G70/F70*100</f>
        <v>100</v>
      </c>
    </row>
    <row r="71" spans="1:8" ht="36.75" customHeight="1">
      <c r="A71" s="15">
        <v>49</v>
      </c>
      <c r="B71" s="17">
        <v>2414040</v>
      </c>
      <c r="C71" s="11" t="s">
        <v>28</v>
      </c>
      <c r="D71" s="11" t="s">
        <v>18</v>
      </c>
      <c r="E71" s="12" t="s">
        <v>118</v>
      </c>
      <c r="F71" s="55">
        <f>100000+300000</f>
        <v>400000</v>
      </c>
      <c r="G71" s="56">
        <v>399994</v>
      </c>
      <c r="H71" s="57">
        <f t="shared" si="0"/>
        <v>99.9985</v>
      </c>
    </row>
    <row r="72" spans="1:8" ht="43.5" customHeight="1">
      <c r="A72" s="15">
        <v>50</v>
      </c>
      <c r="B72" s="17" t="s">
        <v>163</v>
      </c>
      <c r="C72" s="11" t="s">
        <v>28</v>
      </c>
      <c r="D72" s="11" t="s">
        <v>164</v>
      </c>
      <c r="E72" s="12" t="s">
        <v>136</v>
      </c>
      <c r="F72" s="55">
        <f>50294+20000+25000+54800</f>
        <v>150094</v>
      </c>
      <c r="G72" s="56">
        <f>50294+19990+25000+54754</f>
        <v>150038</v>
      </c>
      <c r="H72" s="57">
        <f t="shared" si="0"/>
        <v>99.96269004757019</v>
      </c>
    </row>
    <row r="73" spans="1:8" ht="28.5" customHeight="1">
      <c r="A73" s="15">
        <v>51</v>
      </c>
      <c r="B73" s="17">
        <v>4016021</v>
      </c>
      <c r="C73" s="11" t="s">
        <v>27</v>
      </c>
      <c r="D73" s="11" t="s">
        <v>17</v>
      </c>
      <c r="E73" s="12" t="s">
        <v>119</v>
      </c>
      <c r="F73" s="55">
        <f>1000000+127000+120000+18318</f>
        <v>1265318</v>
      </c>
      <c r="G73" s="56">
        <v>1064116.08</v>
      </c>
      <c r="H73" s="57">
        <f t="shared" si="0"/>
        <v>84.0987072024582</v>
      </c>
    </row>
    <row r="74" spans="1:8" ht="49.5" customHeight="1">
      <c r="A74" s="15">
        <v>52</v>
      </c>
      <c r="B74" s="17">
        <v>4016021</v>
      </c>
      <c r="C74" s="11" t="s">
        <v>27</v>
      </c>
      <c r="D74" s="11" t="s">
        <v>17</v>
      </c>
      <c r="E74" s="12" t="s">
        <v>120</v>
      </c>
      <c r="F74" s="55">
        <v>552646</v>
      </c>
      <c r="G74" s="56">
        <v>547385.94</v>
      </c>
      <c r="H74" s="57">
        <f t="shared" si="0"/>
        <v>99.04820445637894</v>
      </c>
    </row>
    <row r="75" spans="1:8" s="19" customFormat="1" ht="24">
      <c r="A75" s="15">
        <v>53</v>
      </c>
      <c r="B75" s="15">
        <v>4016060</v>
      </c>
      <c r="C75" s="18" t="s">
        <v>27</v>
      </c>
      <c r="D75" s="21">
        <v>100203</v>
      </c>
      <c r="E75" s="22" t="s">
        <v>121</v>
      </c>
      <c r="F75" s="60">
        <v>1010000</v>
      </c>
      <c r="G75" s="61">
        <v>966914.96</v>
      </c>
      <c r="H75" s="57">
        <f t="shared" si="0"/>
        <v>95.73415445544555</v>
      </c>
    </row>
    <row r="76" spans="1:8" s="19" customFormat="1" ht="50.25" customHeight="1">
      <c r="A76" s="15">
        <v>54</v>
      </c>
      <c r="B76" s="15">
        <v>4016060</v>
      </c>
      <c r="C76" s="18" t="s">
        <v>27</v>
      </c>
      <c r="D76" s="21">
        <v>100203</v>
      </c>
      <c r="E76" s="20" t="s">
        <v>122</v>
      </c>
      <c r="F76" s="62">
        <v>6845680</v>
      </c>
      <c r="G76" s="63">
        <v>6644017.76</v>
      </c>
      <c r="H76" s="57">
        <f t="shared" si="0"/>
        <v>97.05416788397937</v>
      </c>
    </row>
    <row r="77" spans="1:8" s="19" customFormat="1" ht="33" customHeight="1">
      <c r="A77" s="15">
        <v>55</v>
      </c>
      <c r="B77" s="15">
        <v>4016060</v>
      </c>
      <c r="C77" s="18" t="s">
        <v>27</v>
      </c>
      <c r="D77" s="21">
        <v>100203</v>
      </c>
      <c r="E77" s="40" t="s">
        <v>63</v>
      </c>
      <c r="F77" s="62">
        <v>322000</v>
      </c>
      <c r="G77" s="56">
        <v>71168.94</v>
      </c>
      <c r="H77" s="57">
        <f t="shared" si="0"/>
        <v>22.102155279503105</v>
      </c>
    </row>
    <row r="78" spans="1:8" s="19" customFormat="1" ht="50.25" customHeight="1">
      <c r="A78" s="15">
        <v>56</v>
      </c>
      <c r="B78" s="15">
        <v>4016060</v>
      </c>
      <c r="C78" s="18" t="s">
        <v>27</v>
      </c>
      <c r="D78" s="21">
        <v>100203</v>
      </c>
      <c r="E78" s="38" t="s">
        <v>123</v>
      </c>
      <c r="F78" s="62">
        <v>300000</v>
      </c>
      <c r="G78" s="63">
        <v>206550.78</v>
      </c>
      <c r="H78" s="57">
        <f aca="true" t="shared" si="1" ref="H78:H99">G78/F78*100</f>
        <v>68.85025999999999</v>
      </c>
    </row>
    <row r="79" spans="1:8" s="19" customFormat="1" ht="46.5" customHeight="1">
      <c r="A79" s="15">
        <v>57</v>
      </c>
      <c r="B79" s="15">
        <v>4016060</v>
      </c>
      <c r="C79" s="18" t="s">
        <v>27</v>
      </c>
      <c r="D79" s="21">
        <v>100203</v>
      </c>
      <c r="E79" s="38" t="s">
        <v>124</v>
      </c>
      <c r="F79" s="62">
        <v>200000</v>
      </c>
      <c r="G79" s="63">
        <v>199184.4</v>
      </c>
      <c r="H79" s="57">
        <f t="shared" si="1"/>
        <v>99.59219999999999</v>
      </c>
    </row>
    <row r="80" spans="1:8" s="19" customFormat="1" ht="18.75" customHeight="1">
      <c r="A80" s="75">
        <v>58</v>
      </c>
      <c r="B80" s="15"/>
      <c r="C80" s="18"/>
      <c r="D80" s="21"/>
      <c r="E80" s="78" t="s">
        <v>147</v>
      </c>
      <c r="F80" s="62">
        <f>F81+F82</f>
        <v>1953500</v>
      </c>
      <c r="G80" s="62">
        <f>G81+G82</f>
        <v>1926243.25</v>
      </c>
      <c r="H80" s="57">
        <f t="shared" si="1"/>
        <v>98.60472229331968</v>
      </c>
    </row>
    <row r="81" spans="1:8" s="19" customFormat="1" ht="18.75" customHeight="1">
      <c r="A81" s="76"/>
      <c r="B81" s="15">
        <v>4016060</v>
      </c>
      <c r="C81" s="18" t="s">
        <v>27</v>
      </c>
      <c r="D81" s="21">
        <v>100203</v>
      </c>
      <c r="E81" s="79"/>
      <c r="F81" s="62">
        <v>863000</v>
      </c>
      <c r="G81" s="63">
        <v>858697.83</v>
      </c>
      <c r="H81" s="57">
        <f t="shared" si="1"/>
        <v>99.50148667439164</v>
      </c>
    </row>
    <row r="82" spans="1:8" s="19" customFormat="1" ht="18.75" customHeight="1">
      <c r="A82" s="77"/>
      <c r="B82" s="15">
        <v>4016650</v>
      </c>
      <c r="C82" s="18" t="s">
        <v>27</v>
      </c>
      <c r="D82" s="21">
        <v>170703</v>
      </c>
      <c r="E82" s="80"/>
      <c r="F82" s="62">
        <v>1090500</v>
      </c>
      <c r="G82" s="63">
        <v>1067545.42</v>
      </c>
      <c r="H82" s="57">
        <f t="shared" si="1"/>
        <v>97.89504080696926</v>
      </c>
    </row>
    <row r="83" spans="1:8" s="19" customFormat="1" ht="22.5" customHeight="1">
      <c r="A83" s="75">
        <v>59</v>
      </c>
      <c r="B83" s="15"/>
      <c r="C83" s="18"/>
      <c r="D83" s="21"/>
      <c r="E83" s="81" t="s">
        <v>135</v>
      </c>
      <c r="F83" s="62">
        <f>F84+F85</f>
        <v>40000</v>
      </c>
      <c r="G83" s="62">
        <f>G84+G85</f>
        <v>40000</v>
      </c>
      <c r="H83" s="57">
        <f t="shared" si="1"/>
        <v>100</v>
      </c>
    </row>
    <row r="84" spans="1:8" s="19" customFormat="1" ht="39.75" customHeight="1">
      <c r="A84" s="76"/>
      <c r="B84" s="15">
        <v>1011090</v>
      </c>
      <c r="C84" s="18" t="s">
        <v>45</v>
      </c>
      <c r="D84" s="36" t="s">
        <v>46</v>
      </c>
      <c r="E84" s="82"/>
      <c r="F84" s="62">
        <v>40000</v>
      </c>
      <c r="G84" s="63">
        <v>40000</v>
      </c>
      <c r="H84" s="57">
        <f t="shared" si="1"/>
        <v>100</v>
      </c>
    </row>
    <row r="85" spans="1:8" s="19" customFormat="1" ht="22.5" customHeight="1" hidden="1">
      <c r="A85" s="77"/>
      <c r="B85" s="15">
        <v>4016060</v>
      </c>
      <c r="C85" s="18" t="s">
        <v>27</v>
      </c>
      <c r="D85" s="21">
        <v>100203</v>
      </c>
      <c r="E85" s="83"/>
      <c r="F85" s="62"/>
      <c r="G85" s="63"/>
      <c r="H85" s="57" t="e">
        <f t="shared" si="1"/>
        <v>#DIV/0!</v>
      </c>
    </row>
    <row r="86" spans="1:8" s="19" customFormat="1" ht="30" customHeight="1">
      <c r="A86" s="15">
        <v>60</v>
      </c>
      <c r="B86" s="15">
        <v>4016421</v>
      </c>
      <c r="C86" s="18" t="s">
        <v>27</v>
      </c>
      <c r="D86" s="21">
        <v>150201</v>
      </c>
      <c r="E86" s="41" t="s">
        <v>143</v>
      </c>
      <c r="F86" s="62">
        <v>142000</v>
      </c>
      <c r="G86" s="56">
        <v>120000</v>
      </c>
      <c r="H86" s="57">
        <f>G86/F86*100</f>
        <v>84.50704225352112</v>
      </c>
    </row>
    <row r="87" spans="1:8" s="19" customFormat="1" ht="34.5" customHeight="1">
      <c r="A87" s="15">
        <v>61</v>
      </c>
      <c r="B87" s="15">
        <v>4016430</v>
      </c>
      <c r="C87" s="18" t="s">
        <v>27</v>
      </c>
      <c r="D87" s="21">
        <v>150202</v>
      </c>
      <c r="E87" s="41" t="s">
        <v>126</v>
      </c>
      <c r="F87" s="62">
        <v>125000</v>
      </c>
      <c r="G87" s="56">
        <v>124412.4</v>
      </c>
      <c r="H87" s="57">
        <f t="shared" si="1"/>
        <v>99.52991999999999</v>
      </c>
    </row>
    <row r="88" spans="1:8" s="19" customFormat="1" ht="36.75" customHeight="1">
      <c r="A88" s="15">
        <v>62</v>
      </c>
      <c r="B88" s="15">
        <v>4016430</v>
      </c>
      <c r="C88" s="18" t="s">
        <v>27</v>
      </c>
      <c r="D88" s="21">
        <v>150202</v>
      </c>
      <c r="E88" s="40" t="s">
        <v>125</v>
      </c>
      <c r="F88" s="62">
        <f>50000+50000+80000</f>
        <v>180000</v>
      </c>
      <c r="G88" s="63">
        <v>127337</v>
      </c>
      <c r="H88" s="57">
        <f t="shared" si="1"/>
        <v>70.74277777777777</v>
      </c>
    </row>
    <row r="89" spans="1:8" s="19" customFormat="1" ht="29.25" customHeight="1">
      <c r="A89" s="15">
        <v>63</v>
      </c>
      <c r="B89" s="15">
        <v>4017810</v>
      </c>
      <c r="C89" s="18" t="s">
        <v>27</v>
      </c>
      <c r="D89" s="21">
        <v>210105</v>
      </c>
      <c r="E89" s="44" t="s">
        <v>127</v>
      </c>
      <c r="F89" s="62">
        <v>120500</v>
      </c>
      <c r="G89" s="63">
        <v>112701.5</v>
      </c>
      <c r="H89" s="57">
        <f t="shared" si="1"/>
        <v>93.52821576763486</v>
      </c>
    </row>
    <row r="90" spans="1:8" ht="27.75" customHeight="1">
      <c r="A90" s="15">
        <v>64</v>
      </c>
      <c r="B90" s="21">
        <v>4017840</v>
      </c>
      <c r="C90" s="23" t="s">
        <v>27</v>
      </c>
      <c r="D90" s="23" t="s">
        <v>6</v>
      </c>
      <c r="E90" s="25" t="s">
        <v>128</v>
      </c>
      <c r="F90" s="55">
        <v>100000</v>
      </c>
      <c r="G90" s="56">
        <v>99987.75</v>
      </c>
      <c r="H90" s="57">
        <f t="shared" si="1"/>
        <v>99.98774999999999</v>
      </c>
    </row>
    <row r="91" spans="1:8" ht="36">
      <c r="A91" s="15">
        <v>65</v>
      </c>
      <c r="B91" s="15">
        <v>4019110</v>
      </c>
      <c r="C91" s="23" t="s">
        <v>27</v>
      </c>
      <c r="D91" s="23" t="s">
        <v>32</v>
      </c>
      <c r="E91" s="12" t="s">
        <v>61</v>
      </c>
      <c r="F91" s="55">
        <v>425161</v>
      </c>
      <c r="G91" s="56">
        <v>412267.98</v>
      </c>
      <c r="H91" s="57">
        <f t="shared" si="1"/>
        <v>96.96749701877641</v>
      </c>
    </row>
    <row r="92" spans="1:8" ht="48">
      <c r="A92" s="15">
        <v>66</v>
      </c>
      <c r="B92" s="21">
        <v>4018600</v>
      </c>
      <c r="C92" s="23" t="s">
        <v>27</v>
      </c>
      <c r="D92" s="23" t="s">
        <v>10</v>
      </c>
      <c r="E92" s="45" t="s">
        <v>129</v>
      </c>
      <c r="F92" s="55">
        <v>64302</v>
      </c>
      <c r="G92" s="56">
        <v>28425.94</v>
      </c>
      <c r="H92" s="57">
        <f t="shared" si="1"/>
        <v>44.206929800006215</v>
      </c>
    </row>
    <row r="93" spans="1:8" ht="12.75">
      <c r="A93" s="84">
        <v>67</v>
      </c>
      <c r="B93" s="21"/>
      <c r="C93" s="23"/>
      <c r="D93" s="23"/>
      <c r="E93" s="71" t="s">
        <v>130</v>
      </c>
      <c r="F93" s="55">
        <f>F94+F95</f>
        <v>13146090</v>
      </c>
      <c r="G93" s="55">
        <f>G94+G95</f>
        <v>13070010.86</v>
      </c>
      <c r="H93" s="57">
        <f t="shared" si="1"/>
        <v>99.42127933096457</v>
      </c>
    </row>
    <row r="94" spans="1:8" s="19" customFormat="1" ht="36" customHeight="1">
      <c r="A94" s="85"/>
      <c r="B94" s="21">
        <v>4018600</v>
      </c>
      <c r="C94" s="18" t="s">
        <v>27</v>
      </c>
      <c r="D94" s="18" t="s">
        <v>149</v>
      </c>
      <c r="E94" s="72"/>
      <c r="F94" s="60">
        <v>4057090</v>
      </c>
      <c r="G94" s="56">
        <v>3981010.86</v>
      </c>
      <c r="H94" s="57">
        <f t="shared" si="1"/>
        <v>98.124785498966</v>
      </c>
    </row>
    <row r="95" spans="1:8" s="19" customFormat="1" ht="17.25" customHeight="1">
      <c r="A95" s="86"/>
      <c r="B95" s="21">
        <v>4017470</v>
      </c>
      <c r="C95" s="18" t="s">
        <v>27</v>
      </c>
      <c r="D95" s="18" t="s">
        <v>148</v>
      </c>
      <c r="E95" s="73"/>
      <c r="F95" s="60">
        <v>9089000</v>
      </c>
      <c r="G95" s="56">
        <v>9089000</v>
      </c>
      <c r="H95" s="57">
        <f t="shared" si="1"/>
        <v>100</v>
      </c>
    </row>
    <row r="96" spans="1:8" s="19" customFormat="1" ht="36" customHeight="1">
      <c r="A96" s="67">
        <v>68</v>
      </c>
      <c r="B96" s="21">
        <v>7618370</v>
      </c>
      <c r="C96" s="18" t="s">
        <v>156</v>
      </c>
      <c r="D96" s="18" t="s">
        <v>157</v>
      </c>
      <c r="E96" s="43" t="s">
        <v>158</v>
      </c>
      <c r="F96" s="60">
        <v>63000</v>
      </c>
      <c r="G96" s="56">
        <v>62997</v>
      </c>
      <c r="H96" s="57">
        <f t="shared" si="1"/>
        <v>99.9952380952381</v>
      </c>
    </row>
    <row r="97" spans="1:8" s="19" customFormat="1" ht="24" customHeight="1">
      <c r="A97" s="67">
        <v>69</v>
      </c>
      <c r="B97" s="21">
        <v>7618370</v>
      </c>
      <c r="C97" s="18" t="s">
        <v>156</v>
      </c>
      <c r="D97" s="18" t="s">
        <v>157</v>
      </c>
      <c r="E97" s="43" t="s">
        <v>159</v>
      </c>
      <c r="F97" s="60">
        <v>20000</v>
      </c>
      <c r="G97" s="56">
        <v>20000</v>
      </c>
      <c r="H97" s="57">
        <f t="shared" si="1"/>
        <v>100</v>
      </c>
    </row>
    <row r="98" spans="1:8" s="19" customFormat="1" ht="24" customHeight="1">
      <c r="A98" s="67">
        <v>70</v>
      </c>
      <c r="B98" s="21">
        <v>7618370</v>
      </c>
      <c r="C98" s="18" t="s">
        <v>156</v>
      </c>
      <c r="D98" s="18" t="s">
        <v>157</v>
      </c>
      <c r="E98" s="43" t="s">
        <v>160</v>
      </c>
      <c r="F98" s="60">
        <v>195000</v>
      </c>
      <c r="G98" s="56">
        <v>195000</v>
      </c>
      <c r="H98" s="57">
        <f t="shared" si="1"/>
        <v>100</v>
      </c>
    </row>
    <row r="99" spans="1:8" ht="12.75">
      <c r="A99" s="15"/>
      <c r="B99" s="15"/>
      <c r="C99" s="23"/>
      <c r="D99" s="23"/>
      <c r="E99" s="12" t="s">
        <v>7</v>
      </c>
      <c r="F99" s="39">
        <f>SUM(F5:F11,F18,F22,F26:F46,F50:F52,F53,F56,F65:F80,F83,F15:F17,F86:F93,F59:F62,F96:F98)</f>
        <v>46886548</v>
      </c>
      <c r="G99" s="39">
        <f>SUM(G5:G11,G18,G22,G26:G46,G50:G52,G53,G56,G65:G80,G83,G15:G17,G86:G93,G59:G62,G96:G98)</f>
        <v>45590454.730000004</v>
      </c>
      <c r="H99" s="57">
        <f t="shared" si="1"/>
        <v>97.23568203400261</v>
      </c>
    </row>
    <row r="100" spans="4:6" ht="12.75">
      <c r="D100" s="26"/>
      <c r="F100" s="28"/>
    </row>
    <row r="101" spans="1:7" s="50" customFormat="1" ht="18" customHeight="1">
      <c r="A101" s="46" t="s">
        <v>33</v>
      </c>
      <c r="B101" s="46"/>
      <c r="C101" s="46" t="s">
        <v>25</v>
      </c>
      <c r="D101" s="74" t="s">
        <v>34</v>
      </c>
      <c r="E101" s="74"/>
      <c r="F101" s="48"/>
      <c r="G101" s="49"/>
    </row>
    <row r="102" spans="1:7" s="50" customFormat="1" ht="18" customHeight="1">
      <c r="A102" s="46" t="s">
        <v>33</v>
      </c>
      <c r="B102" s="46"/>
      <c r="C102" s="46" t="s">
        <v>45</v>
      </c>
      <c r="D102" s="74" t="s">
        <v>53</v>
      </c>
      <c r="E102" s="74"/>
      <c r="F102" s="48"/>
      <c r="G102" s="49"/>
    </row>
    <row r="103" spans="1:7" s="50" customFormat="1" ht="18" customHeight="1">
      <c r="A103" s="46" t="s">
        <v>33</v>
      </c>
      <c r="B103" s="46"/>
      <c r="C103" s="46" t="s">
        <v>40</v>
      </c>
      <c r="D103" s="51" t="s">
        <v>41</v>
      </c>
      <c r="E103" s="51"/>
      <c r="F103" s="52"/>
      <c r="G103" s="49"/>
    </row>
    <row r="104" spans="1:7" s="50" customFormat="1" ht="18" customHeight="1">
      <c r="A104" s="46" t="s">
        <v>33</v>
      </c>
      <c r="B104" s="46"/>
      <c r="C104" s="46" t="s">
        <v>26</v>
      </c>
      <c r="D104" s="74" t="s">
        <v>35</v>
      </c>
      <c r="E104" s="74"/>
      <c r="F104" s="53"/>
      <c r="G104" s="49"/>
    </row>
    <row r="105" spans="1:7" s="50" customFormat="1" ht="18" customHeight="1">
      <c r="A105" s="46" t="s">
        <v>33</v>
      </c>
      <c r="B105" s="46"/>
      <c r="C105" s="46" t="s">
        <v>28</v>
      </c>
      <c r="D105" s="74" t="s">
        <v>65</v>
      </c>
      <c r="E105" s="74"/>
      <c r="F105" s="47"/>
      <c r="G105" s="49"/>
    </row>
    <row r="106" spans="1:7" s="50" customFormat="1" ht="18" customHeight="1">
      <c r="A106" s="46" t="s">
        <v>33</v>
      </c>
      <c r="B106" s="46"/>
      <c r="C106" s="46" t="s">
        <v>27</v>
      </c>
      <c r="D106" s="74" t="s">
        <v>36</v>
      </c>
      <c r="E106" s="74"/>
      <c r="F106" s="74"/>
      <c r="G106" s="54"/>
    </row>
    <row r="107" spans="1:7" s="50" customFormat="1" ht="21.75" customHeight="1">
      <c r="A107" s="46"/>
      <c r="B107" s="46"/>
      <c r="C107" s="46"/>
      <c r="D107" s="47"/>
      <c r="E107" s="47"/>
      <c r="F107" s="47"/>
      <c r="G107" s="54"/>
    </row>
    <row r="108" spans="4:7" ht="20.25" customHeight="1">
      <c r="D108" s="68" t="s">
        <v>1</v>
      </c>
      <c r="E108" s="68"/>
      <c r="F108" s="69" t="s">
        <v>2</v>
      </c>
      <c r="G108" s="69"/>
    </row>
    <row r="109" spans="4:7" ht="12.75">
      <c r="D109" s="26"/>
      <c r="F109" s="8"/>
      <c r="G109" s="3"/>
    </row>
    <row r="110" spans="4:5" ht="20.25" customHeight="1">
      <c r="D110" s="70" t="s">
        <v>146</v>
      </c>
      <c r="E110" s="70"/>
    </row>
  </sheetData>
  <sheetProtection/>
  <mergeCells count="27">
    <mergeCell ref="A11:A14"/>
    <mergeCell ref="E11:E14"/>
    <mergeCell ref="A18:A21"/>
    <mergeCell ref="E20:E21"/>
    <mergeCell ref="A22:A25"/>
    <mergeCell ref="A46:A48"/>
    <mergeCell ref="A53:A55"/>
    <mergeCell ref="C53:C55"/>
    <mergeCell ref="E54:E55"/>
    <mergeCell ref="A56:A58"/>
    <mergeCell ref="E56:E58"/>
    <mergeCell ref="A62:A64"/>
    <mergeCell ref="E62:E64"/>
    <mergeCell ref="A80:A82"/>
    <mergeCell ref="E80:E82"/>
    <mergeCell ref="A83:A85"/>
    <mergeCell ref="E83:E85"/>
    <mergeCell ref="A93:A95"/>
    <mergeCell ref="E93:E95"/>
    <mergeCell ref="D110:E110"/>
    <mergeCell ref="D101:E101"/>
    <mergeCell ref="D102:E102"/>
    <mergeCell ref="D104:E104"/>
    <mergeCell ref="D105:E105"/>
    <mergeCell ref="D106:F106"/>
    <mergeCell ref="D108:E108"/>
    <mergeCell ref="F108:G108"/>
  </mergeCell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admin1</cp:lastModifiedBy>
  <cp:lastPrinted>2019-07-05T09:18:44Z</cp:lastPrinted>
  <dcterms:created xsi:type="dcterms:W3CDTF">2010-01-25T13:09:52Z</dcterms:created>
  <dcterms:modified xsi:type="dcterms:W3CDTF">2019-08-30T06:21:47Z</dcterms:modified>
  <cp:category/>
  <cp:version/>
  <cp:contentType/>
  <cp:contentStatus/>
</cp:coreProperties>
</file>